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gramacion-PC\Desktop\2019\Presupuesto Autorizado y Gestiones\Matriz de Indicadores\Publicar\"/>
    </mc:Choice>
  </mc:AlternateContent>
  <bookViews>
    <workbookView xWindow="0" yWindow="0" windowWidth="24000" windowHeight="9630" activeTab="1"/>
  </bookViews>
  <sheets>
    <sheet name="Presupuesto 2019" sheetId="1" r:id="rId1"/>
    <sheet name="Presupuesto 2019 E y P" sheetId="2" r:id="rId2"/>
  </sheets>
  <externalReferences>
    <externalReference r:id="rId3"/>
  </externalReferences>
  <definedNames>
    <definedName name="_xlnm.Print_Area" localSheetId="0">'Presupuesto 2019'!$A$1:$K$206</definedName>
    <definedName name="_xlnm.Print_Area" localSheetId="1">'Presupuesto 2019 E y P'!$A$1:$J$206</definedName>
    <definedName name="_xlnm.Database" localSheetId="0">#REF!</definedName>
    <definedName name="_xlnm.Database" localSheetId="1">#REF!</definedName>
    <definedName name="_xlnm.Database">#REF!</definedName>
    <definedName name="ppto">[1]Hoja2!$B$3:$M$95</definedName>
    <definedName name="qw" localSheetId="0">#REF!</definedName>
    <definedName name="qw" localSheetId="1">#REF!</definedName>
    <definedName name="qw">#REF!</definedName>
    <definedName name="_xlnm.Print_Titles" localSheetId="0">'Presupuesto 2019'!$7:$8</definedName>
    <definedName name="_xlnm.Print_Titles" localSheetId="1">'Presupuesto 2019 E y P'!$7:$8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E9" i="2"/>
  <c r="D11" i="2"/>
  <c r="D10" i="2" s="1"/>
  <c r="D15" i="2"/>
  <c r="D14" i="2" s="1"/>
  <c r="D17" i="2"/>
  <c r="D22" i="2"/>
  <c r="D26" i="2"/>
  <c r="D28" i="2"/>
  <c r="D31" i="2"/>
  <c r="D33" i="2"/>
  <c r="D40" i="2"/>
  <c r="D43" i="2"/>
  <c r="D42" i="2" s="1"/>
  <c r="D48" i="2"/>
  <c r="D50" i="2"/>
  <c r="D52" i="2"/>
  <c r="D54" i="2"/>
  <c r="D56" i="2"/>
  <c r="D60" i="2"/>
  <c r="D63" i="2"/>
  <c r="D59" i="2" s="1"/>
  <c r="D66" i="2"/>
  <c r="D68" i="2"/>
  <c r="D70" i="2"/>
  <c r="D72" i="2"/>
  <c r="D74" i="2"/>
  <c r="D76" i="2"/>
  <c r="D79" i="2"/>
  <c r="D78" i="2" s="1"/>
  <c r="D82" i="2"/>
  <c r="D81" i="2" s="1"/>
  <c r="D86" i="2"/>
  <c r="D88" i="2"/>
  <c r="D85" i="2" s="1"/>
  <c r="D90" i="2"/>
  <c r="D93" i="2"/>
  <c r="D95" i="2"/>
  <c r="D97" i="2"/>
  <c r="D99" i="2"/>
  <c r="D101" i="2"/>
  <c r="D103" i="2"/>
  <c r="D105" i="2"/>
  <c r="D109" i="2"/>
  <c r="D111" i="2"/>
  <c r="D113" i="2"/>
  <c r="D115" i="2"/>
  <c r="D117" i="2"/>
  <c r="D119" i="2"/>
  <c r="D121" i="2"/>
  <c r="D122" i="2"/>
  <c r="D124" i="2"/>
  <c r="D127" i="2"/>
  <c r="D129" i="2"/>
  <c r="D131" i="2"/>
  <c r="D133" i="2"/>
  <c r="D135" i="2"/>
  <c r="D138" i="2"/>
  <c r="D140" i="2"/>
  <c r="D142" i="2"/>
  <c r="D145" i="2"/>
  <c r="D147" i="2"/>
  <c r="D149" i="2"/>
  <c r="D151" i="2"/>
  <c r="D153" i="2"/>
  <c r="D155" i="2"/>
  <c r="D157" i="2"/>
  <c r="D160" i="2"/>
  <c r="D162" i="2"/>
  <c r="D164" i="2"/>
  <c r="D167" i="2"/>
  <c r="D170" i="2"/>
  <c r="D172" i="2"/>
  <c r="D174" i="2"/>
  <c r="D176" i="2"/>
  <c r="D169" i="2" s="1"/>
  <c r="D179" i="2"/>
  <c r="D181" i="2"/>
  <c r="D185" i="2"/>
  <c r="D187" i="2"/>
  <c r="D189" i="2"/>
  <c r="D193" i="2"/>
  <c r="D192" i="2" s="1"/>
  <c r="D195" i="2"/>
  <c r="D197" i="2"/>
  <c r="D198" i="2"/>
  <c r="E199" i="2"/>
  <c r="E198" i="2" s="1"/>
  <c r="E197" i="2" s="1"/>
  <c r="C198" i="2"/>
  <c r="C197" i="2" s="1"/>
  <c r="E196" i="2"/>
  <c r="E195" i="2" s="1"/>
  <c r="C195" i="2"/>
  <c r="E194" i="2"/>
  <c r="E193" i="2"/>
  <c r="C193" i="2"/>
  <c r="E191" i="2"/>
  <c r="E190" i="2"/>
  <c r="C189" i="2"/>
  <c r="E188" i="2"/>
  <c r="E187" i="2" s="1"/>
  <c r="C187" i="2"/>
  <c r="E186" i="2"/>
  <c r="E185" i="2" s="1"/>
  <c r="C185" i="2"/>
  <c r="E182" i="2"/>
  <c r="E181" i="2" s="1"/>
  <c r="C181" i="2"/>
  <c r="E180" i="2"/>
  <c r="E179" i="2" s="1"/>
  <c r="C179" i="2"/>
  <c r="E177" i="2"/>
  <c r="E176" i="2" s="1"/>
  <c r="C176" i="2"/>
  <c r="E175" i="2"/>
  <c r="E174" i="2" s="1"/>
  <c r="C174" i="2"/>
  <c r="E173" i="2"/>
  <c r="E172" i="2" s="1"/>
  <c r="C172" i="2"/>
  <c r="E171" i="2"/>
  <c r="E170" i="2"/>
  <c r="C170" i="2"/>
  <c r="E168" i="2"/>
  <c r="E167" i="2" s="1"/>
  <c r="C167" i="2"/>
  <c r="E166" i="2"/>
  <c r="E165" i="2"/>
  <c r="C164" i="2"/>
  <c r="E163" i="2"/>
  <c r="E162" i="2" s="1"/>
  <c r="C162" i="2"/>
  <c r="E161" i="2"/>
  <c r="E160" i="2" s="1"/>
  <c r="C160" i="2"/>
  <c r="E158" i="2"/>
  <c r="E157" i="2" s="1"/>
  <c r="C157" i="2"/>
  <c r="E156" i="2"/>
  <c r="E155" i="2" s="1"/>
  <c r="C155" i="2"/>
  <c r="E154" i="2"/>
  <c r="E153" i="2"/>
  <c r="C153" i="2"/>
  <c r="E152" i="2"/>
  <c r="E151" i="2" s="1"/>
  <c r="C151" i="2"/>
  <c r="E150" i="2"/>
  <c r="E149" i="2" s="1"/>
  <c r="C149" i="2"/>
  <c r="E148" i="2"/>
  <c r="E147" i="2" s="1"/>
  <c r="C147" i="2"/>
  <c r="E146" i="2"/>
  <c r="E145" i="2" s="1"/>
  <c r="C145" i="2"/>
  <c r="E143" i="2"/>
  <c r="E142" i="2" s="1"/>
  <c r="C142" i="2"/>
  <c r="E141" i="2"/>
  <c r="E140" i="2" s="1"/>
  <c r="C140" i="2"/>
  <c r="E139" i="2"/>
  <c r="E138" i="2" s="1"/>
  <c r="C138" i="2"/>
  <c r="C137" i="2" s="1"/>
  <c r="E136" i="2"/>
  <c r="E135" i="2" s="1"/>
  <c r="C135" i="2"/>
  <c r="E134" i="2"/>
  <c r="E133" i="2" s="1"/>
  <c r="C133" i="2"/>
  <c r="E132" i="2"/>
  <c r="E131" i="2" s="1"/>
  <c r="C131" i="2"/>
  <c r="E130" i="2"/>
  <c r="E129" i="2" s="1"/>
  <c r="C129" i="2"/>
  <c r="E128" i="2"/>
  <c r="E127" i="2" s="1"/>
  <c r="C127" i="2"/>
  <c r="E125" i="2"/>
  <c r="E124" i="2" s="1"/>
  <c r="C124" i="2"/>
  <c r="E123" i="2"/>
  <c r="E122" i="2"/>
  <c r="C122" i="2"/>
  <c r="C121" i="2"/>
  <c r="E120" i="2"/>
  <c r="E119" i="2" s="1"/>
  <c r="C119" i="2"/>
  <c r="E118" i="2"/>
  <c r="E117" i="2" s="1"/>
  <c r="C117" i="2"/>
  <c r="E116" i="2"/>
  <c r="E115" i="2" s="1"/>
  <c r="C115" i="2"/>
  <c r="E114" i="2"/>
  <c r="E113" i="2" s="1"/>
  <c r="C113" i="2"/>
  <c r="E112" i="2"/>
  <c r="E111" i="2" s="1"/>
  <c r="C111" i="2"/>
  <c r="E110" i="2"/>
  <c r="E109" i="2"/>
  <c r="C109" i="2"/>
  <c r="E106" i="2"/>
  <c r="E105" i="2" s="1"/>
  <c r="C105" i="2"/>
  <c r="E104" i="2"/>
  <c r="E103" i="2" s="1"/>
  <c r="C103" i="2"/>
  <c r="E102" i="2"/>
  <c r="E101" i="2" s="1"/>
  <c r="C101" i="2"/>
  <c r="E100" i="2"/>
  <c r="E99" i="2" s="1"/>
  <c r="C99" i="2"/>
  <c r="E98" i="2"/>
  <c r="E97" i="2" s="1"/>
  <c r="C97" i="2"/>
  <c r="E96" i="2"/>
  <c r="E95" i="2" s="1"/>
  <c r="C95" i="2"/>
  <c r="E94" i="2"/>
  <c r="E93" i="2" s="1"/>
  <c r="C93" i="2"/>
  <c r="E91" i="2"/>
  <c r="E90" i="2"/>
  <c r="C90" i="2"/>
  <c r="E89" i="2"/>
  <c r="E88" i="2" s="1"/>
  <c r="C88" i="2"/>
  <c r="E87" i="2"/>
  <c r="E86" i="2" s="1"/>
  <c r="C86" i="2"/>
  <c r="E84" i="2"/>
  <c r="E83" i="2"/>
  <c r="C82" i="2"/>
  <c r="C81" i="2" s="1"/>
  <c r="E80" i="2"/>
  <c r="E79" i="2" s="1"/>
  <c r="E78" i="2" s="1"/>
  <c r="C79" i="2"/>
  <c r="C78" i="2" s="1"/>
  <c r="E77" i="2"/>
  <c r="E76" i="2"/>
  <c r="C76" i="2"/>
  <c r="E75" i="2"/>
  <c r="E74" i="2" s="1"/>
  <c r="C74" i="2"/>
  <c r="E73" i="2"/>
  <c r="E72" i="2" s="1"/>
  <c r="C72" i="2"/>
  <c r="E71" i="2"/>
  <c r="E70" i="2" s="1"/>
  <c r="C70" i="2"/>
  <c r="E69" i="2"/>
  <c r="E68" i="2" s="1"/>
  <c r="C68" i="2"/>
  <c r="E67" i="2"/>
  <c r="E66" i="2" s="1"/>
  <c r="C66" i="2"/>
  <c r="E64" i="2"/>
  <c r="E63" i="2" s="1"/>
  <c r="C63" i="2"/>
  <c r="E62" i="2"/>
  <c r="E61" i="2"/>
  <c r="C60" i="2"/>
  <c r="E58" i="2"/>
  <c r="E57" i="2"/>
  <c r="C56" i="2"/>
  <c r="E55" i="2"/>
  <c r="E54" i="2" s="1"/>
  <c r="C54" i="2"/>
  <c r="E53" i="2"/>
  <c r="E52" i="2" s="1"/>
  <c r="C52" i="2"/>
  <c r="E51" i="2"/>
  <c r="E50" i="2" s="1"/>
  <c r="C50" i="2"/>
  <c r="E49" i="2"/>
  <c r="E48" i="2" s="1"/>
  <c r="C48" i="2"/>
  <c r="E45" i="2"/>
  <c r="E44" i="2"/>
  <c r="E43" i="2" s="1"/>
  <c r="E42" i="2" s="1"/>
  <c r="C43" i="2"/>
  <c r="C42" i="2" s="1"/>
  <c r="E41" i="2"/>
  <c r="E40" i="2" s="1"/>
  <c r="C40" i="2"/>
  <c r="E39" i="2"/>
  <c r="E38" i="2"/>
  <c r="E37" i="2"/>
  <c r="E36" i="2"/>
  <c r="E35" i="2"/>
  <c r="E34" i="2"/>
  <c r="C33" i="2"/>
  <c r="E32" i="2"/>
  <c r="E31" i="2" s="1"/>
  <c r="C31" i="2"/>
  <c r="E29" i="2"/>
  <c r="E28" i="2" s="1"/>
  <c r="C28" i="2"/>
  <c r="E27" i="2"/>
  <c r="E26" i="2" s="1"/>
  <c r="C26" i="2"/>
  <c r="E25" i="2"/>
  <c r="E24" i="2"/>
  <c r="E23" i="2"/>
  <c r="C22" i="2"/>
  <c r="E20" i="2"/>
  <c r="E19" i="2"/>
  <c r="E18" i="2"/>
  <c r="C17" i="2"/>
  <c r="E16" i="2"/>
  <c r="E15" i="2" s="1"/>
  <c r="C15" i="2"/>
  <c r="C14" i="2" s="1"/>
  <c r="E13" i="2"/>
  <c r="E12" i="2"/>
  <c r="C11" i="2"/>
  <c r="C10" i="2"/>
  <c r="C9" i="1"/>
  <c r="E9" i="1"/>
  <c r="C65" i="2" l="1"/>
  <c r="D184" i="2"/>
  <c r="D183" i="2" s="1"/>
  <c r="D137" i="2"/>
  <c r="D92" i="2"/>
  <c r="D144" i="2"/>
  <c r="D126" i="2"/>
  <c r="D47" i="2"/>
  <c r="D21" i="2"/>
  <c r="C92" i="2"/>
  <c r="D178" i="2"/>
  <c r="D159" i="2"/>
  <c r="D108" i="2"/>
  <c r="D107" i="2" s="1"/>
  <c r="D65" i="2"/>
  <c r="D30" i="2"/>
  <c r="C59" i="2"/>
  <c r="E189" i="2"/>
  <c r="E17" i="2"/>
  <c r="C30" i="2"/>
  <c r="E60" i="2"/>
  <c r="E59" i="2" s="1"/>
  <c r="E82" i="2"/>
  <c r="E81" i="2" s="1"/>
  <c r="E164" i="2"/>
  <c r="E14" i="2"/>
  <c r="C47" i="2"/>
  <c r="E108" i="2"/>
  <c r="E126" i="2"/>
  <c r="C144" i="2"/>
  <c r="C159" i="2"/>
  <c r="C169" i="2"/>
  <c r="E192" i="2"/>
  <c r="E22" i="2"/>
  <c r="E21" i="2" s="1"/>
  <c r="E56" i="2"/>
  <c r="E47" i="2" s="1"/>
  <c r="C85" i="2"/>
  <c r="E121" i="2"/>
  <c r="E178" i="2"/>
  <c r="C108" i="2"/>
  <c r="C107" i="2" s="1"/>
  <c r="C126" i="2"/>
  <c r="C184" i="2"/>
  <c r="C192" i="2"/>
  <c r="E33" i="2"/>
  <c r="E30" i="2" s="1"/>
  <c r="E11" i="2"/>
  <c r="E10" i="2" s="1"/>
  <c r="C21" i="2"/>
  <c r="E85" i="2"/>
  <c r="E137" i="2"/>
  <c r="C178" i="2"/>
  <c r="E65" i="2"/>
  <c r="C46" i="2"/>
  <c r="E92" i="2"/>
  <c r="E144" i="2"/>
  <c r="E159" i="2"/>
  <c r="E169" i="2"/>
  <c r="E184" i="2"/>
  <c r="F82" i="1"/>
  <c r="F81" i="1"/>
  <c r="F46" i="1" s="1"/>
  <c r="F200" i="1" s="1"/>
  <c r="F84" i="1"/>
  <c r="F83" i="1"/>
  <c r="E81" i="1"/>
  <c r="D81" i="1"/>
  <c r="C81" i="1"/>
  <c r="E46" i="1"/>
  <c r="D46" i="1"/>
  <c r="C46" i="1"/>
  <c r="F9" i="1"/>
  <c r="D9" i="1"/>
  <c r="F199" i="1"/>
  <c r="F198" i="1"/>
  <c r="F196" i="1"/>
  <c r="F195" i="1"/>
  <c r="F194" i="1"/>
  <c r="F193" i="1"/>
  <c r="F191" i="1"/>
  <c r="F189" i="1" s="1"/>
  <c r="F190" i="1"/>
  <c r="F188" i="1"/>
  <c r="F187" i="1"/>
  <c r="F186" i="1"/>
  <c r="F185" i="1" s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8" i="1"/>
  <c r="F167" i="1"/>
  <c r="F166" i="1"/>
  <c r="F164" i="1" s="1"/>
  <c r="F165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 s="1"/>
  <c r="F146" i="1"/>
  <c r="F145" i="1"/>
  <c r="F143" i="1"/>
  <c r="F142" i="1"/>
  <c r="F141" i="1"/>
  <c r="F140" i="1"/>
  <c r="F139" i="1"/>
  <c r="F138" i="1"/>
  <c r="F136" i="1"/>
  <c r="F135" i="1"/>
  <c r="F134" i="1"/>
  <c r="F133" i="1"/>
  <c r="F132" i="1"/>
  <c r="F131" i="1"/>
  <c r="F130" i="1"/>
  <c r="F129" i="1" s="1"/>
  <c r="F128" i="1"/>
  <c r="F127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F105" i="1" s="1"/>
  <c r="F104" i="1"/>
  <c r="F103" i="1" s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0" i="1"/>
  <c r="F79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8" i="1"/>
  <c r="F57" i="1"/>
  <c r="F56" i="1"/>
  <c r="F55" i="1"/>
  <c r="F54" i="1"/>
  <c r="F53" i="1"/>
  <c r="F52" i="1" s="1"/>
  <c r="F51" i="1"/>
  <c r="F50" i="1"/>
  <c r="F49" i="1"/>
  <c r="F48" i="1"/>
  <c r="F45" i="1"/>
  <c r="F43" i="1" s="1"/>
  <c r="F42" i="1" s="1"/>
  <c r="F44" i="1"/>
  <c r="F41" i="1"/>
  <c r="F40" i="1"/>
  <c r="F39" i="1"/>
  <c r="F38" i="1"/>
  <c r="F37" i="1"/>
  <c r="F36" i="1"/>
  <c r="F35" i="1"/>
  <c r="F34" i="1"/>
  <c r="F32" i="1"/>
  <c r="F31" i="1"/>
  <c r="F29" i="1"/>
  <c r="F28" i="1"/>
  <c r="F27" i="1"/>
  <c r="F26" i="1"/>
  <c r="F25" i="1"/>
  <c r="F24" i="1"/>
  <c r="F22" i="1" s="1"/>
  <c r="F21" i="1" s="1"/>
  <c r="F23" i="1"/>
  <c r="F20" i="1"/>
  <c r="F19" i="1"/>
  <c r="F18" i="1"/>
  <c r="F16" i="1"/>
  <c r="F15" i="1"/>
  <c r="F13" i="1"/>
  <c r="F11" i="1" s="1"/>
  <c r="F10" i="1" s="1"/>
  <c r="F12" i="1"/>
  <c r="E200" i="1"/>
  <c r="D200" i="1"/>
  <c r="C200" i="1"/>
  <c r="D200" i="2" l="1"/>
  <c r="E183" i="2"/>
  <c r="D46" i="2"/>
  <c r="E107" i="2"/>
  <c r="C183" i="2"/>
  <c r="E46" i="2"/>
  <c r="F192" i="1"/>
  <c r="F184" i="1"/>
  <c r="F178" i="1"/>
  <c r="F169" i="1"/>
  <c r="F159" i="1"/>
  <c r="F144" i="1"/>
  <c r="F137" i="1"/>
  <c r="F126" i="1"/>
  <c r="F121" i="1"/>
  <c r="F108" i="1"/>
  <c r="F92" i="1"/>
  <c r="F85" i="1"/>
  <c r="F65" i="1"/>
  <c r="F59" i="1"/>
  <c r="F47" i="1"/>
  <c r="F33" i="1"/>
  <c r="F30" i="1" s="1"/>
  <c r="F17" i="1"/>
  <c r="F14" i="1"/>
  <c r="C167" i="1"/>
  <c r="D82" i="1"/>
  <c r="D68" i="1"/>
  <c r="E176" i="1"/>
  <c r="E172" i="1"/>
  <c r="E140" i="1"/>
  <c r="E88" i="1"/>
  <c r="C200" i="2" l="1"/>
  <c r="E200" i="2"/>
  <c r="F107" i="1"/>
  <c r="E109" i="1"/>
  <c r="E160" i="1"/>
  <c r="E82" i="1"/>
  <c r="E79" i="1"/>
  <c r="E181" i="1" l="1"/>
  <c r="E153" i="1"/>
  <c r="E189" i="1"/>
  <c r="E60" i="1"/>
  <c r="D60" i="1"/>
  <c r="C60" i="1"/>
  <c r="C109" i="1"/>
  <c r="D50" i="1"/>
  <c r="C40" i="1" l="1"/>
  <c r="C33" i="1"/>
  <c r="C31" i="1"/>
  <c r="C17" i="1"/>
  <c r="D198" i="1"/>
  <c r="D197" i="1" s="1"/>
  <c r="C198" i="1"/>
  <c r="C197" i="1" s="1"/>
  <c r="D195" i="1"/>
  <c r="C195" i="1"/>
  <c r="C192" i="1" s="1"/>
  <c r="D193" i="1"/>
  <c r="C193" i="1"/>
  <c r="D192" i="1"/>
  <c r="D189" i="1"/>
  <c r="C189" i="1"/>
  <c r="D187" i="1"/>
  <c r="C187" i="1"/>
  <c r="D185" i="1"/>
  <c r="C185" i="1"/>
  <c r="D184" i="1"/>
  <c r="D181" i="1"/>
  <c r="C181" i="1"/>
  <c r="D179" i="1"/>
  <c r="D178" i="1" s="1"/>
  <c r="C179" i="1"/>
  <c r="D176" i="1"/>
  <c r="C176" i="1"/>
  <c r="D174" i="1"/>
  <c r="C174" i="1"/>
  <c r="D172" i="1"/>
  <c r="C172" i="1"/>
  <c r="D170" i="1"/>
  <c r="C170" i="1"/>
  <c r="D167" i="1"/>
  <c r="D164" i="1"/>
  <c r="C164" i="1"/>
  <c r="D162" i="1"/>
  <c r="C162" i="1"/>
  <c r="D160" i="1"/>
  <c r="C160" i="1"/>
  <c r="D157" i="1"/>
  <c r="C157" i="1"/>
  <c r="D155" i="1"/>
  <c r="C155" i="1"/>
  <c r="D153" i="1"/>
  <c r="C153" i="1"/>
  <c r="D151" i="1"/>
  <c r="C151" i="1"/>
  <c r="D149" i="1"/>
  <c r="C149" i="1"/>
  <c r="D147" i="1"/>
  <c r="C147" i="1"/>
  <c r="D145" i="1"/>
  <c r="C145" i="1"/>
  <c r="D142" i="1"/>
  <c r="C142" i="1"/>
  <c r="D140" i="1"/>
  <c r="C140" i="1"/>
  <c r="D138" i="1"/>
  <c r="C138" i="1"/>
  <c r="D135" i="1"/>
  <c r="C135" i="1"/>
  <c r="D133" i="1"/>
  <c r="C133" i="1"/>
  <c r="D131" i="1"/>
  <c r="C131" i="1"/>
  <c r="D129" i="1"/>
  <c r="C129" i="1"/>
  <c r="D127" i="1"/>
  <c r="C127" i="1"/>
  <c r="D124" i="1"/>
  <c r="C124" i="1"/>
  <c r="D122" i="1"/>
  <c r="C122" i="1"/>
  <c r="D121" i="1"/>
  <c r="C121" i="1"/>
  <c r="D119" i="1"/>
  <c r="C119" i="1"/>
  <c r="D117" i="1"/>
  <c r="C117" i="1"/>
  <c r="D115" i="1"/>
  <c r="C115" i="1"/>
  <c r="D113" i="1"/>
  <c r="C113" i="1"/>
  <c r="D111" i="1"/>
  <c r="C111" i="1"/>
  <c r="D109" i="1"/>
  <c r="C108" i="1"/>
  <c r="D105" i="1"/>
  <c r="C105" i="1"/>
  <c r="D103" i="1"/>
  <c r="C103" i="1"/>
  <c r="D101" i="1"/>
  <c r="C101" i="1"/>
  <c r="D99" i="1"/>
  <c r="C99" i="1"/>
  <c r="D97" i="1"/>
  <c r="C97" i="1"/>
  <c r="D95" i="1"/>
  <c r="C95" i="1"/>
  <c r="D93" i="1"/>
  <c r="C93" i="1"/>
  <c r="D90" i="1"/>
  <c r="C90" i="1"/>
  <c r="D88" i="1"/>
  <c r="C88" i="1"/>
  <c r="D86" i="1"/>
  <c r="C86" i="1"/>
  <c r="C85" i="1" s="1"/>
  <c r="C82" i="1"/>
  <c r="D79" i="1"/>
  <c r="D78" i="1" s="1"/>
  <c r="C79" i="1"/>
  <c r="C78" i="1" s="1"/>
  <c r="D76" i="1"/>
  <c r="C76" i="1"/>
  <c r="D74" i="1"/>
  <c r="C74" i="1"/>
  <c r="D72" i="1"/>
  <c r="C72" i="1"/>
  <c r="D70" i="1"/>
  <c r="C70" i="1"/>
  <c r="C68" i="1"/>
  <c r="D66" i="1"/>
  <c r="C66" i="1"/>
  <c r="D63" i="1"/>
  <c r="D59" i="1" s="1"/>
  <c r="C63" i="1"/>
  <c r="C59" i="1"/>
  <c r="D56" i="1"/>
  <c r="C56" i="1"/>
  <c r="D54" i="1"/>
  <c r="C54" i="1"/>
  <c r="D52" i="1"/>
  <c r="C52" i="1"/>
  <c r="C50" i="1"/>
  <c r="D48" i="1"/>
  <c r="C48" i="1"/>
  <c r="D43" i="1"/>
  <c r="D42" i="1" s="1"/>
  <c r="C43" i="1"/>
  <c r="C42" i="1" s="1"/>
  <c r="D40" i="1"/>
  <c r="D33" i="1"/>
  <c r="D31" i="1"/>
  <c r="D28" i="1"/>
  <c r="C28" i="1"/>
  <c r="D26" i="1"/>
  <c r="C26" i="1"/>
  <c r="D22" i="1"/>
  <c r="C22" i="1"/>
  <c r="D17" i="1"/>
  <c r="D15" i="1"/>
  <c r="C15" i="1"/>
  <c r="D11" i="1"/>
  <c r="D10" i="1" s="1"/>
  <c r="C11" i="1"/>
  <c r="C10" i="1" s="1"/>
  <c r="F197" i="1"/>
  <c r="F183" i="1" s="1"/>
  <c r="E198" i="1"/>
  <c r="E197" i="1" s="1"/>
  <c r="E195" i="1"/>
  <c r="E193" i="1"/>
  <c r="E187" i="1"/>
  <c r="E185" i="1"/>
  <c r="E179" i="1"/>
  <c r="E178" i="1" s="1"/>
  <c r="E174" i="1"/>
  <c r="E170" i="1"/>
  <c r="E167" i="1"/>
  <c r="E164" i="1"/>
  <c r="E162" i="1"/>
  <c r="E157" i="1"/>
  <c r="E155" i="1"/>
  <c r="E151" i="1"/>
  <c r="E149" i="1"/>
  <c r="E147" i="1"/>
  <c r="E145" i="1"/>
  <c r="E142" i="1"/>
  <c r="E138" i="1"/>
  <c r="E135" i="1"/>
  <c r="E133" i="1"/>
  <c r="E131" i="1"/>
  <c r="E129" i="1"/>
  <c r="E127" i="1"/>
  <c r="E124" i="1"/>
  <c r="E122" i="1"/>
  <c r="E121" i="1"/>
  <c r="E119" i="1"/>
  <c r="E117" i="1"/>
  <c r="E115" i="1"/>
  <c r="E113" i="1"/>
  <c r="E111" i="1"/>
  <c r="E105" i="1"/>
  <c r="E103" i="1"/>
  <c r="E101" i="1"/>
  <c r="E99" i="1"/>
  <c r="E97" i="1"/>
  <c r="E95" i="1"/>
  <c r="E93" i="1"/>
  <c r="E90" i="1"/>
  <c r="E86" i="1"/>
  <c r="E78" i="1"/>
  <c r="E76" i="1"/>
  <c r="E74" i="1"/>
  <c r="E72" i="1"/>
  <c r="E70" i="1"/>
  <c r="E68" i="1"/>
  <c r="E66" i="1"/>
  <c r="E63" i="1"/>
  <c r="E59" i="1" s="1"/>
  <c r="E56" i="1"/>
  <c r="E54" i="1"/>
  <c r="E52" i="1"/>
  <c r="E50" i="1"/>
  <c r="E48" i="1"/>
  <c r="E43" i="1"/>
  <c r="E42" i="1"/>
  <c r="E40" i="1"/>
  <c r="E33" i="1"/>
  <c r="E30" i="1" s="1"/>
  <c r="E31" i="1"/>
  <c r="E28" i="1"/>
  <c r="E26" i="1"/>
  <c r="E22" i="1"/>
  <c r="E17" i="1"/>
  <c r="E15" i="1"/>
  <c r="E14" i="1" s="1"/>
  <c r="E11" i="1"/>
  <c r="E10" i="1" s="1"/>
  <c r="C184" i="1" l="1"/>
  <c r="C183" i="1" s="1"/>
  <c r="C65" i="1"/>
  <c r="D159" i="1"/>
  <c r="D137" i="1"/>
  <c r="E92" i="1"/>
  <c r="C126" i="1"/>
  <c r="C137" i="1"/>
  <c r="C159" i="1"/>
  <c r="E85" i="1"/>
  <c r="C14" i="1"/>
  <c r="D14" i="1"/>
  <c r="D30" i="1"/>
  <c r="D85" i="1"/>
  <c r="C178" i="1"/>
  <c r="C92" i="1"/>
  <c r="C144" i="1"/>
  <c r="C169" i="1"/>
  <c r="D21" i="1"/>
  <c r="D169" i="1"/>
  <c r="E159" i="1"/>
  <c r="C47" i="1"/>
  <c r="C30" i="1"/>
  <c r="C21" i="1"/>
  <c r="E169" i="1"/>
  <c r="D144" i="1"/>
  <c r="E137" i="1"/>
  <c r="E184" i="1"/>
  <c r="E192" i="1"/>
  <c r="D92" i="1"/>
  <c r="D65" i="1"/>
  <c r="E65" i="1"/>
  <c r="D47" i="1"/>
  <c r="E47" i="1"/>
  <c r="E108" i="1"/>
  <c r="D126" i="1"/>
  <c r="E126" i="1"/>
  <c r="D108" i="1"/>
  <c r="D183" i="1"/>
  <c r="E144" i="1"/>
  <c r="E21" i="1"/>
  <c r="C107" i="1" l="1"/>
  <c r="E183" i="1"/>
  <c r="E107" i="1"/>
  <c r="D107" i="1"/>
</calcChain>
</file>

<file path=xl/sharedStrings.xml><?xml version="1.0" encoding="utf-8"?>
<sst xmlns="http://schemas.openxmlformats.org/spreadsheetml/2006/main" count="725" uniqueCount="345">
  <si>
    <t>10000</t>
  </si>
  <si>
    <t>SERVICIOS PERSONALES</t>
  </si>
  <si>
    <t>11000</t>
  </si>
  <si>
    <t>REMUNERACIONES AL PERSONAL DE CARACTER PERMANENTE</t>
  </si>
  <si>
    <t>11300</t>
  </si>
  <si>
    <t xml:space="preserve">  SUELDOS BASE AL PERSONAL PERMANENTE</t>
  </si>
  <si>
    <t>11301</t>
  </si>
  <si>
    <t xml:space="preserve">  Sueldos</t>
  </si>
  <si>
    <t>11303</t>
  </si>
  <si>
    <t xml:space="preserve">  Remuneraciones Diversas</t>
  </si>
  <si>
    <t>13000</t>
  </si>
  <si>
    <t>REMUNERACIONES ADICIONALES Y ESPECIALES</t>
  </si>
  <si>
    <t>13100</t>
  </si>
  <si>
    <t xml:space="preserve">  PRIMAS POR AÑOS DE SERVICIOS EFECTIVOS PRESTADOS</t>
  </si>
  <si>
    <t>13101</t>
  </si>
  <si>
    <t xml:space="preserve">  Primas quinquenal por años de servicios prestados</t>
  </si>
  <si>
    <t>13200</t>
  </si>
  <si>
    <t xml:space="preserve">  PRIMAS DE VACACIONES, DOMINICAL Y GRATIFICACIÓN DE FIN DE AÑO</t>
  </si>
  <si>
    <t>13201</t>
  </si>
  <si>
    <t xml:space="preserve">  Prima vacacional o dominical</t>
  </si>
  <si>
    <t>13202</t>
  </si>
  <si>
    <t xml:space="preserve">  Gratificación fin de año</t>
  </si>
  <si>
    <t>13203</t>
  </si>
  <si>
    <t xml:space="preserve">  Compensacion por ajuste calendario</t>
  </si>
  <si>
    <t>14000</t>
  </si>
  <si>
    <t>SEGURIDAD SOCIAL</t>
  </si>
  <si>
    <t>14100</t>
  </si>
  <si>
    <t xml:space="preserve">  APORTACIONES DE SEGURIDAD SOCIAL</t>
  </si>
  <si>
    <t>14101</t>
  </si>
  <si>
    <t xml:space="preserve">  Cuotas por servicio médico del ISSSTE</t>
  </si>
  <si>
    <t>14103</t>
  </si>
  <si>
    <t xml:space="preserve">  Cuotas por seguro de retiro al ISSSTE</t>
  </si>
  <si>
    <t>14106</t>
  </si>
  <si>
    <t xml:space="preserve">  Otras prestaciones de seguridad social</t>
  </si>
  <si>
    <t>14200</t>
  </si>
  <si>
    <t xml:space="preserve">  APORTACIONES A FONDOS DE VIVIENDA</t>
  </si>
  <si>
    <t>14201</t>
  </si>
  <si>
    <t xml:space="preserve">  Cuotas al Fovissste</t>
  </si>
  <si>
    <t>14400</t>
  </si>
  <si>
    <t xml:space="preserve">  APORTACIONES PARA SEGUROS</t>
  </si>
  <si>
    <t>14404</t>
  </si>
  <si>
    <t xml:space="preserve">  Otros seguros de carácter laboral o económicos</t>
  </si>
  <si>
    <t>15000</t>
  </si>
  <si>
    <t>OTRAS PRESTACIONES SOCIALES Y ECONOMICAS</t>
  </si>
  <si>
    <t>15200</t>
  </si>
  <si>
    <t xml:space="preserve">  INDEMNIZACIONES</t>
  </si>
  <si>
    <t>15202</t>
  </si>
  <si>
    <t xml:space="preserve">  Pago Liquidaciones</t>
  </si>
  <si>
    <t>15400</t>
  </si>
  <si>
    <t xml:space="preserve">  PRESTACIONES CONTRACTUALES</t>
  </si>
  <si>
    <t>15402</t>
  </si>
  <si>
    <t xml:space="preserve">  Cuotas Material Didactico</t>
  </si>
  <si>
    <t>15409</t>
  </si>
  <si>
    <t xml:space="preserve">  Bono para despensa</t>
  </si>
  <si>
    <t>15410</t>
  </si>
  <si>
    <t xml:space="preserve">  Canastilla por Maternidad</t>
  </si>
  <si>
    <t>15413</t>
  </si>
  <si>
    <t xml:space="preserve">  Ayuda para Guarderia a Madres Trabajadoras</t>
  </si>
  <si>
    <t>15416</t>
  </si>
  <si>
    <t xml:space="preserve">  Apoyo para Utiles Escolares</t>
  </si>
  <si>
    <t>15419</t>
  </si>
  <si>
    <t xml:space="preserve">  Ayuda para Servicio de transporte</t>
  </si>
  <si>
    <t>15900</t>
  </si>
  <si>
    <t xml:space="preserve">  OTRAS PRESTACIONES SOCIALES Y ECONÓMICAS</t>
  </si>
  <si>
    <t>15901</t>
  </si>
  <si>
    <t xml:space="preserve">  Otras prestaciones</t>
  </si>
  <si>
    <t>17000</t>
  </si>
  <si>
    <t>PAGO DE ESTIMULOS A SERVIDORES PUBLICOS</t>
  </si>
  <si>
    <t>17100</t>
  </si>
  <si>
    <t xml:space="preserve">  ESTÍMULOS</t>
  </si>
  <si>
    <t>17102</t>
  </si>
  <si>
    <t xml:space="preserve">  Estímulos al personal</t>
  </si>
  <si>
    <t>17104</t>
  </si>
  <si>
    <t xml:space="preserve">  Bono por puntualidad</t>
  </si>
  <si>
    <t>20000</t>
  </si>
  <si>
    <t>MATERIALES Y SUMINISTROS</t>
  </si>
  <si>
    <t>21000</t>
  </si>
  <si>
    <t>MATERIALES DE ADMINISTRACION, EMISION DE DOCUMENTOS Y ARTICULOS OFICIALES</t>
  </si>
  <si>
    <t>21100</t>
  </si>
  <si>
    <t xml:space="preserve">  MATERIALES, ÚTILES Y EQUIPOS MENORES DE OFICINA</t>
  </si>
  <si>
    <t>21101</t>
  </si>
  <si>
    <t xml:space="preserve">  Materiales, útiles y equipos menores de oficina</t>
  </si>
  <si>
    <t>21200</t>
  </si>
  <si>
    <t xml:space="preserve">  MATERIALES Y ÚTILES DE IMPRESIÓN Y REPRODUCCIÓN</t>
  </si>
  <si>
    <t>21201</t>
  </si>
  <si>
    <t xml:space="preserve">  Materiales y útiles de impresión y reproducción</t>
  </si>
  <si>
    <t>21400</t>
  </si>
  <si>
    <t xml:space="preserve">  MATERIALES, ÚTILES Y EQUIPOS MENORES DE TECNOLOGÍAS DE LA INFORMACIÓN Y COMUNICACIONES</t>
  </si>
  <si>
    <t>21401</t>
  </si>
  <si>
    <t xml:space="preserve">  MATERIALES Y UTILES PARA EL PROCESAMIENTO DE EQUIPOS Y BIENES INFORMATICOS</t>
  </si>
  <si>
    <t>21600</t>
  </si>
  <si>
    <t xml:space="preserve">  MATERIAL DE LIMPIEZA</t>
  </si>
  <si>
    <t>21601</t>
  </si>
  <si>
    <t xml:space="preserve">  Material de limpieza</t>
  </si>
  <si>
    <t>21700</t>
  </si>
  <si>
    <t xml:space="preserve">  MATERIALES Y ÚTILES DE ENSEÑANZA</t>
  </si>
  <si>
    <t>Materiles educativos</t>
  </si>
  <si>
    <t>21702</t>
  </si>
  <si>
    <t xml:space="preserve">  Materiales y suministros para planteles educativos</t>
  </si>
  <si>
    <t>22000</t>
  </si>
  <si>
    <t>ALIMENTOS Y UTENSILIOS</t>
  </si>
  <si>
    <t>22100</t>
  </si>
  <si>
    <t xml:space="preserve">  PRODUCTOS ALIMENTICIOS PARA PERSONAS</t>
  </si>
  <si>
    <t>22101</t>
  </si>
  <si>
    <t xml:space="preserve">  Productos alimenticios para el personal en las instalaciones</t>
  </si>
  <si>
    <t>22106</t>
  </si>
  <si>
    <t xml:space="preserve">  Adquisición de agua potable</t>
  </si>
  <si>
    <t>22300</t>
  </si>
  <si>
    <t xml:space="preserve">  UTENSILIOS PARA EL SERVICIO DE ALIMENTACIÓN</t>
  </si>
  <si>
    <t>22301</t>
  </si>
  <si>
    <t xml:space="preserve">  Utensilios para el servicio de alimentación</t>
  </si>
  <si>
    <t>24000</t>
  </si>
  <si>
    <t>MATERIALES Y ARTICULOS DE CONSTRUCCION Y DE REPARACION</t>
  </si>
  <si>
    <t>PRODUCTOS MINERALES NO METALICOS</t>
  </si>
  <si>
    <t>Productos minerales no metalicos</t>
  </si>
  <si>
    <t>24200</t>
  </si>
  <si>
    <t xml:space="preserve">  CEMENTO Y PRODUCTOS DE CONCRETO</t>
  </si>
  <si>
    <t>24201</t>
  </si>
  <si>
    <t>24300</t>
  </si>
  <si>
    <t xml:space="preserve">  CAL, YESO Y PRODUCTOS DE YESO</t>
  </si>
  <si>
    <t>24301</t>
  </si>
  <si>
    <t>24600</t>
  </si>
  <si>
    <t xml:space="preserve">  MATERIAL ELÉCTRICO Y ELECTRÓNICO</t>
  </si>
  <si>
    <t>24601</t>
  </si>
  <si>
    <t xml:space="preserve">  Material eléctrico y electrónico</t>
  </si>
  <si>
    <t>ARTICULOS METALICOS PARA LA CONTRUCCION</t>
  </si>
  <si>
    <t>Articulos metalicos para la construccion</t>
  </si>
  <si>
    <t>OTROS MATERIALES Y ARTICULOS DE CONSTRUCCION Y REPARACION</t>
  </si>
  <si>
    <t>25000</t>
  </si>
  <si>
    <t>PRODUCTOS QUIMICOS, FARMACEUTICOS Y DE LABORATORIO</t>
  </si>
  <si>
    <t>25300</t>
  </si>
  <si>
    <t xml:space="preserve">  MEDICINAS Y PRODUCTOS FARMACÉUTICOS</t>
  </si>
  <si>
    <t>25301</t>
  </si>
  <si>
    <t xml:space="preserve">  Medicinas y productos farmacéuticos</t>
  </si>
  <si>
    <t>26000</t>
  </si>
  <si>
    <t>COMBUSTIBLES, LUBRICANTES Y ADITIVOS</t>
  </si>
  <si>
    <t>26100</t>
  </si>
  <si>
    <t xml:space="preserve">  COMBUSTIBLES, LUBRICANTES Y ADITIVOS</t>
  </si>
  <si>
    <t>26101</t>
  </si>
  <si>
    <t xml:space="preserve">  Combustibles</t>
  </si>
  <si>
    <t>26102</t>
  </si>
  <si>
    <t xml:space="preserve">  Lubricantes y Aditivos</t>
  </si>
  <si>
    <t>27000</t>
  </si>
  <si>
    <t>VESTUARIO, BLANCOS, PRENDAS DE PROTECCION Y ARTICULOS DEPORTIVOS</t>
  </si>
  <si>
    <t>27100</t>
  </si>
  <si>
    <t xml:space="preserve">  VESTUARIO Y UNIFORMES</t>
  </si>
  <si>
    <t>27101</t>
  </si>
  <si>
    <t xml:space="preserve">  Vestuario y uniformes</t>
  </si>
  <si>
    <t>27200</t>
  </si>
  <si>
    <t xml:space="preserve">  PRENDAS DE SEGURIDAD Y PROTECCIÓN PERSONAL</t>
  </si>
  <si>
    <t>27201</t>
  </si>
  <si>
    <t xml:space="preserve">  Prendas de seguridad y protección personal</t>
  </si>
  <si>
    <t>27300</t>
  </si>
  <si>
    <t xml:space="preserve">  ARTÍCULOS DEPORTIVOS</t>
  </si>
  <si>
    <t>27301</t>
  </si>
  <si>
    <t xml:space="preserve">  Artículos deportivos</t>
  </si>
  <si>
    <t>29000</t>
  </si>
  <si>
    <t>HERRAMIENTAS, REFACCIONES Y ACCESORIOS MENORES</t>
  </si>
  <si>
    <t>29100</t>
  </si>
  <si>
    <t xml:space="preserve">  HERRAMIENTAS MENORES</t>
  </si>
  <si>
    <t>29101</t>
  </si>
  <si>
    <t xml:space="preserve">  Herramientas menores</t>
  </si>
  <si>
    <t>29200</t>
  </si>
  <si>
    <t xml:space="preserve">  REFACCIONES Y ACCESORIOS MENORES DE EDIFICIOS</t>
  </si>
  <si>
    <t>29201</t>
  </si>
  <si>
    <t xml:space="preserve">  Refacciones y accesorios menores de edificios</t>
  </si>
  <si>
    <t>29300</t>
  </si>
  <si>
    <t xml:space="preserve">  REFACCIONES Y ACCESORIOS MENORES DE MOBILIARIO Y EQUIPO DE ADMINISTRACIÓN, EDUCACIONAL Y RECREATIVO</t>
  </si>
  <si>
    <t>29301</t>
  </si>
  <si>
    <t xml:space="preserve">  Refacciones y accesorios menores de mobiliario y equipo de administración, educacional y recreativo</t>
  </si>
  <si>
    <t>29400</t>
  </si>
  <si>
    <t xml:space="preserve">  REFACCIONES Y ACCESORIOS MENORES DE EQUIPO DE CÓMPUTO Y TECNOLOGÍAS DE LA INFORMACIÓN</t>
  </si>
  <si>
    <t>29401</t>
  </si>
  <si>
    <t xml:space="preserve">  Refacciones y accesorios menores de equipo de computo y tecnologías de la información</t>
  </si>
  <si>
    <t>29600</t>
  </si>
  <si>
    <t xml:space="preserve">  REFACCIONES Y ACCESORIOS MENORES DE EQUIPO DE TRANSPORTE</t>
  </si>
  <si>
    <t>29601</t>
  </si>
  <si>
    <t xml:space="preserve">  Refacciones y accesorios menores de equipo de transporte</t>
  </si>
  <si>
    <t>29800</t>
  </si>
  <si>
    <t xml:space="preserve">  REFACCIONES Y ACCESORIOS MENORES DE MAQUINARIA Y OTROS EQUIPOS</t>
  </si>
  <si>
    <t>29801</t>
  </si>
  <si>
    <t>REFACCIONES Y ACCESORIOS MENORES OTROS BIENES MUEBLES</t>
  </si>
  <si>
    <t>Refacciones y accesorios menores otros bienes muebles</t>
  </si>
  <si>
    <t>30000</t>
  </si>
  <si>
    <t>SERVICIOS GENERALES</t>
  </si>
  <si>
    <t>31000</t>
  </si>
  <si>
    <t>SERVICIOS BASICOS</t>
  </si>
  <si>
    <t>31100</t>
  </si>
  <si>
    <t xml:space="preserve">  ENERGÍA ELÉCTRICA</t>
  </si>
  <si>
    <t>31102</t>
  </si>
  <si>
    <t xml:space="preserve">  Energía eléctrica a escuelas</t>
  </si>
  <si>
    <t>31200</t>
  </si>
  <si>
    <t xml:space="preserve">  GAS</t>
  </si>
  <si>
    <t>31201</t>
  </si>
  <si>
    <t>31300</t>
  </si>
  <si>
    <t xml:space="preserve">  AGUA</t>
  </si>
  <si>
    <t>31301</t>
  </si>
  <si>
    <t>31400</t>
  </si>
  <si>
    <t xml:space="preserve">  TELEFONÍA TRADICIONAL</t>
  </si>
  <si>
    <t>31401</t>
  </si>
  <si>
    <t>31700</t>
  </si>
  <si>
    <t xml:space="preserve">  SERVICIOS DE ACCESO DE INTERNET, REDES Y PROCESAMIENTO DE INFORMACIÓN</t>
  </si>
  <si>
    <t>31701</t>
  </si>
  <si>
    <t xml:space="preserve">  Servicios de acceso a Internet, redes y procesamiento de información</t>
  </si>
  <si>
    <t>31800</t>
  </si>
  <si>
    <t xml:space="preserve">  SERVICIOS POSTALES Y TELEGRÁFICOS</t>
  </si>
  <si>
    <t xml:space="preserve">  Servicio Postal</t>
  </si>
  <si>
    <t>32000</t>
  </si>
  <si>
    <t>SERVICIOS DE ARRENDAMIENTO</t>
  </si>
  <si>
    <t>32500</t>
  </si>
  <si>
    <t xml:space="preserve">  ARRENDAMIENTO DE EQUIPO DE TRANSPORTE</t>
  </si>
  <si>
    <t>32501</t>
  </si>
  <si>
    <t>ARRENDAMIENTO DE ACTIVOS TANGIBLES</t>
  </si>
  <si>
    <t>PATENTES, REGALIAS Y OTROS</t>
  </si>
  <si>
    <t>33000</t>
  </si>
  <si>
    <t>SERVICIOS PROFESIONALES, CIENTIFICOS, TECNICOS Y OTROS SERVICIOS</t>
  </si>
  <si>
    <t>33100</t>
  </si>
  <si>
    <t xml:space="preserve">  SERVICIOS LEGALES, DE CONTABILIDAD, AUDITORÍA Y RELACIONADOS</t>
  </si>
  <si>
    <t>33101</t>
  </si>
  <si>
    <t xml:space="preserve">  Servicios legales, de contabilidad, auditorias y relacionados</t>
  </si>
  <si>
    <t>33400</t>
  </si>
  <si>
    <t xml:space="preserve">  SERVICIOS DE CAPACITACIÓN</t>
  </si>
  <si>
    <t>33401</t>
  </si>
  <si>
    <t>33600</t>
  </si>
  <si>
    <t xml:space="preserve">  SERVICIOS DE APOYO ADMINISTRATIVO, TRADUCCIÓN, FOTOCOPIADO E IMPRESIÓN</t>
  </si>
  <si>
    <t>33603</t>
  </si>
  <si>
    <t xml:space="preserve">  Impresiones y publicaciones oficiales</t>
  </si>
  <si>
    <t>33800</t>
  </si>
  <si>
    <t xml:space="preserve">  SERVICIOS DE VIGILANCIA</t>
  </si>
  <si>
    <t>33801</t>
  </si>
  <si>
    <t xml:space="preserve">  Servicio de vigilancia</t>
  </si>
  <si>
    <t>34000</t>
  </si>
  <si>
    <t>SERVICIOS FINANCIEROS, BANCARIOS Y COMERCIALES</t>
  </si>
  <si>
    <t>34100</t>
  </si>
  <si>
    <t xml:space="preserve">  SERVICIOS FINANCIEROS Y BANCARIOS</t>
  </si>
  <si>
    <t>34101</t>
  </si>
  <si>
    <t xml:space="preserve">  Servicios financieros y bancarios</t>
  </si>
  <si>
    <t>34400</t>
  </si>
  <si>
    <t xml:space="preserve">  SEGUROS DE RESPONSABILIDAD PATRIMONIAL Y FIANZAS</t>
  </si>
  <si>
    <t>34401</t>
  </si>
  <si>
    <t xml:space="preserve">  Seguros de responsabilidad patrimonial y fianzas</t>
  </si>
  <si>
    <t>34500</t>
  </si>
  <si>
    <t xml:space="preserve">  SEGURO DE BIENES PATRIMONIALES</t>
  </si>
  <si>
    <t>34501</t>
  </si>
  <si>
    <t xml:space="preserve">  SEGUROS DE BIENES PATRIMONIALES</t>
  </si>
  <si>
    <t>35000</t>
  </si>
  <si>
    <t>SERVICIOS DE INSTALACION, REPARACION, MANTENIMIENTO Y CONSERVACION</t>
  </si>
  <si>
    <t>35100</t>
  </si>
  <si>
    <t xml:space="preserve">  CONSERVACIÓN Y MANTENIMIENTO MENOR DE INMUEBLES</t>
  </si>
  <si>
    <t>35101</t>
  </si>
  <si>
    <t xml:space="preserve">  Mantenimiento y conservación de inmuebles</t>
  </si>
  <si>
    <t>35200</t>
  </si>
  <si>
    <t xml:space="preserve">  INSTALACIÓN, REPARACIÓN Y MANTENIMIENTO DE MOBILIARIO Y EQUIPO DE ADMINISTRACIÓN, EDUCACIONAL Y RECREATIVO</t>
  </si>
  <si>
    <t>35201</t>
  </si>
  <si>
    <t xml:space="preserve">  Mantenimiento y conservación de mobiliario y equipo</t>
  </si>
  <si>
    <t>35300</t>
  </si>
  <si>
    <t xml:space="preserve">  INSTALACIÓN, REPARACIÓN Y MANTENIMIENTO DE EQUIPO DE CÓMPUTO Y TECNOLOGÍA DE LA INFORMACIÓN</t>
  </si>
  <si>
    <t>Mantenimiento y Conservación de bienes informáticos</t>
  </si>
  <si>
    <t>35500</t>
  </si>
  <si>
    <t xml:space="preserve">  REPARACIÓN Y MANTENIMIENTO DE EQUIPO DE TRANSPORTE</t>
  </si>
  <si>
    <t>35501</t>
  </si>
  <si>
    <t xml:space="preserve">  Mantenimiento y conservación de equipo de transporte</t>
  </si>
  <si>
    <t>35700</t>
  </si>
  <si>
    <t xml:space="preserve">  INSTALACIÓN, REPARACIÓN Y MANTENIMIENTO DE MAQUINARIA, OTROS EQUIPOS Y HERRAMIENTA</t>
  </si>
  <si>
    <t>35701</t>
  </si>
  <si>
    <t xml:space="preserve">  MANTENIMIENTO Y CONSERVACIÓN DE MAQUINARIA Y EQUIPO</t>
  </si>
  <si>
    <t>35800</t>
  </si>
  <si>
    <t xml:space="preserve">  SERVICIOS DE LIMPIEZA Y MANEJO DE DESECHOS</t>
  </si>
  <si>
    <t>35801</t>
  </si>
  <si>
    <t xml:space="preserve">  Servicios de limpieza y manejo de desechos</t>
  </si>
  <si>
    <t>35900</t>
  </si>
  <si>
    <t xml:space="preserve">  SERVICIOS DE JARDINERÍA Y FUMIGACIÓN</t>
  </si>
  <si>
    <t>35901</t>
  </si>
  <si>
    <t>37000</t>
  </si>
  <si>
    <t>SERVICIOS DE TRASLADO Y VIATICOS</t>
  </si>
  <si>
    <t>37100</t>
  </si>
  <si>
    <t xml:space="preserve">  PASAJES AÉREOS</t>
  </si>
  <si>
    <t>37101</t>
  </si>
  <si>
    <t>37200</t>
  </si>
  <si>
    <t xml:space="preserve">  PASAJES TERRESTRES</t>
  </si>
  <si>
    <t>37201</t>
  </si>
  <si>
    <t>37500</t>
  </si>
  <si>
    <t xml:space="preserve">  VIÁTICOS EN EL PAÍS</t>
  </si>
  <si>
    <t>37501</t>
  </si>
  <si>
    <t xml:space="preserve">  Viáticos</t>
  </si>
  <si>
    <t>37502</t>
  </si>
  <si>
    <t xml:space="preserve">  Gastos de camino</t>
  </si>
  <si>
    <t>37900</t>
  </si>
  <si>
    <t xml:space="preserve">  OTROS SERVICIOS DE TRASLADO Y HOSPEDAJE</t>
  </si>
  <si>
    <t>37901</t>
  </si>
  <si>
    <t xml:space="preserve">  Cuotas</t>
  </si>
  <si>
    <t>38000</t>
  </si>
  <si>
    <t>SERVICIOS OFICIALES</t>
  </si>
  <si>
    <t>38200</t>
  </si>
  <si>
    <t xml:space="preserve">  GASTOS DE ORDEN SOCIAL Y CULTURAL</t>
  </si>
  <si>
    <t>38201</t>
  </si>
  <si>
    <t>38300</t>
  </si>
  <si>
    <t xml:space="preserve">  CONGRESOS Y CONVENCIONES</t>
  </si>
  <si>
    <t>38301</t>
  </si>
  <si>
    <t>EXPOSICIONES</t>
  </si>
  <si>
    <t>Exposiciones</t>
  </si>
  <si>
    <t>38500</t>
  </si>
  <si>
    <t xml:space="preserve">  GASTOS DE REPRESENTACIÓN</t>
  </si>
  <si>
    <t>38501</t>
  </si>
  <si>
    <t xml:space="preserve">  GASTOS DE ATENCION Y PROMOCION</t>
  </si>
  <si>
    <t>39000</t>
  </si>
  <si>
    <t>OTROS SERVICIOS GENERALES</t>
  </si>
  <si>
    <t>39200</t>
  </si>
  <si>
    <t xml:space="preserve">  IMPUESTOS Y DERECHOS</t>
  </si>
  <si>
    <t>39201</t>
  </si>
  <si>
    <t xml:space="preserve">  Impuestos y derechos</t>
  </si>
  <si>
    <t>IMPUESTOS SOBRE NOMINAS Y OTROS DERECHOS</t>
  </si>
  <si>
    <t>IMPUESTO SOBRE NOMINA ESTATAL</t>
  </si>
  <si>
    <t>50000</t>
  </si>
  <si>
    <t>BIENES MUEBLES, INMUEBLES E INTANGIBLES</t>
  </si>
  <si>
    <t>51000</t>
  </si>
  <si>
    <t>MOBILIARIO Y EQUIPO DE ADMINISTRACION</t>
  </si>
  <si>
    <t>Muebles de oficina y estanteria</t>
  </si>
  <si>
    <t>51500</t>
  </si>
  <si>
    <t xml:space="preserve">  Equipo de cómputo y de tecnologías de la información</t>
  </si>
  <si>
    <t>51501</t>
  </si>
  <si>
    <t xml:space="preserve">  Equipo de computo y de tecnologías de la información</t>
  </si>
  <si>
    <t>51900</t>
  </si>
  <si>
    <t xml:space="preserve">  Otros mobiliarios y equipos de administración</t>
  </si>
  <si>
    <t>51901</t>
  </si>
  <si>
    <t xml:space="preserve">  Otros mobiliarios y equipo de administración</t>
  </si>
  <si>
    <t>Mobiliario y equipo para escuelas, laboratorios y</t>
  </si>
  <si>
    <t>MAQUINARIA, OTROS EQUIPOS Y HERRAMIENTAS</t>
  </si>
  <si>
    <t>Equipos de generacion electrica y aparatos y accesorios</t>
  </si>
  <si>
    <t>Herramientas y Maquinas-herramientas</t>
  </si>
  <si>
    <t>Herramientas</t>
  </si>
  <si>
    <t>59000</t>
  </si>
  <si>
    <t>ACTIVOS INTANGIBLES</t>
  </si>
  <si>
    <t>59100</t>
  </si>
  <si>
    <t xml:space="preserve">  Software</t>
  </si>
  <si>
    <t>59101</t>
  </si>
  <si>
    <t xml:space="preserve">  SOFTWARE</t>
  </si>
  <si>
    <t>Total del Gasto</t>
  </si>
  <si>
    <t>UNIVERSIDAD TECNOLÓGICA DE NOGALES, SONORA</t>
  </si>
  <si>
    <t>Presupuesto por Partida</t>
  </si>
  <si>
    <t>Estado</t>
  </si>
  <si>
    <t>Federal</t>
  </si>
  <si>
    <t>Propios</t>
  </si>
  <si>
    <t>Total</t>
  </si>
  <si>
    <t>Presupuesto por partida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</si>
</sst>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Arial Narrow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7" fillId="0" borderId="8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vertical="top" wrapText="1"/>
    </xf>
    <xf numFmtId="7" fontId="7" fillId="0" borderId="9" xfId="0" applyNumberFormat="1" applyFont="1" applyFill="1" applyBorder="1" applyAlignment="1" applyProtection="1">
      <alignment horizontal="right" vertical="top" wrapText="1"/>
    </xf>
    <xf numFmtId="0" fontId="9" fillId="0" borderId="8" xfId="0" applyNumberFormat="1" applyFont="1" applyFill="1" applyBorder="1" applyAlignment="1" applyProtection="1">
      <alignment vertical="top" wrapText="1"/>
    </xf>
    <xf numFmtId="0" fontId="10" fillId="0" borderId="0" xfId="0" applyFont="1"/>
    <xf numFmtId="0" fontId="9" fillId="0" borderId="9" xfId="0" applyNumberFormat="1" applyFont="1" applyFill="1" applyBorder="1" applyAlignment="1" applyProtection="1">
      <alignment vertical="top" wrapText="1"/>
    </xf>
    <xf numFmtId="7" fontId="9" fillId="0" borderId="9" xfId="0" applyNumberFormat="1" applyFont="1" applyFill="1" applyBorder="1" applyAlignment="1" applyProtection="1">
      <alignment horizontal="right" vertical="top" wrapText="1"/>
    </xf>
    <xf numFmtId="7" fontId="11" fillId="0" borderId="9" xfId="0" applyNumberFormat="1" applyFont="1" applyFill="1" applyBorder="1" applyAlignment="1" applyProtection="1">
      <alignment horizontal="righ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7" fontId="11" fillId="0" borderId="9" xfId="0" applyNumberFormat="1" applyFont="1" applyFill="1" applyBorder="1" applyAlignment="1" applyProtection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</xf>
    <xf numFmtId="0" fontId="9" fillId="0" borderId="11" xfId="0" applyNumberFormat="1" applyFont="1" applyFill="1" applyBorder="1" applyAlignment="1" applyProtection="1">
      <alignment vertical="top" wrapText="1"/>
    </xf>
    <xf numFmtId="7" fontId="9" fillId="0" borderId="11" xfId="0" applyNumberFormat="1" applyFont="1" applyFill="1" applyBorder="1" applyAlignment="1" applyProtection="1">
      <alignment horizontal="right" vertical="top" wrapText="1"/>
    </xf>
    <xf numFmtId="0" fontId="10" fillId="0" borderId="1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7" fontId="8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indent="1"/>
    </xf>
    <xf numFmtId="0" fontId="5" fillId="0" borderId="1" xfId="0" applyFont="1" applyFill="1" applyBorder="1" applyAlignment="1">
      <alignment horizontal="left" vertical="center"/>
    </xf>
    <xf numFmtId="7" fontId="8" fillId="0" borderId="13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7" fontId="2" fillId="0" borderId="0" xfId="0" applyNumberFormat="1" applyFont="1" applyAlignment="1">
      <alignment vertical="center"/>
    </xf>
    <xf numFmtId="7" fontId="7" fillId="0" borderId="14" xfId="0" applyNumberFormat="1" applyFont="1" applyFill="1" applyBorder="1" applyAlignment="1" applyProtection="1">
      <alignment horizontal="right" vertical="top" wrapText="1"/>
    </xf>
    <xf numFmtId="7" fontId="7" fillId="0" borderId="15" xfId="0" applyNumberFormat="1" applyFont="1" applyFill="1" applyBorder="1" applyAlignment="1" applyProtection="1">
      <alignment horizontal="right" vertical="top" wrapText="1"/>
    </xf>
    <xf numFmtId="7" fontId="9" fillId="0" borderId="15" xfId="0" applyNumberFormat="1" applyFont="1" applyFill="1" applyBorder="1" applyAlignment="1" applyProtection="1">
      <alignment horizontal="right" vertical="top" wrapText="1"/>
    </xf>
    <xf numFmtId="7" fontId="11" fillId="0" borderId="15" xfId="0" applyNumberFormat="1" applyFont="1" applyFill="1" applyBorder="1" applyAlignment="1" applyProtection="1">
      <alignment horizontal="right" vertical="top" wrapText="1"/>
    </xf>
    <xf numFmtId="7" fontId="11" fillId="0" borderId="15" xfId="0" applyNumberFormat="1" applyFont="1" applyFill="1" applyBorder="1" applyAlignment="1" applyProtection="1">
      <alignment vertical="top" wrapText="1"/>
    </xf>
    <xf numFmtId="7" fontId="9" fillId="0" borderId="16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7505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7505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86963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view="pageBreakPreview" topLeftCell="A180" zoomScale="112" zoomScaleNormal="112" zoomScaleSheetLayoutView="112" workbookViewId="0">
      <selection activeCell="H199" sqref="H199"/>
    </sheetView>
  </sheetViews>
  <sheetFormatPr baseColWidth="10" defaultColWidth="11.42578125" defaultRowHeight="16.5" x14ac:dyDescent="0.3"/>
  <cols>
    <col min="1" max="1" width="7.42578125" style="22" customWidth="1"/>
    <col min="2" max="2" width="60.85546875" style="1" customWidth="1"/>
    <col min="3" max="3" width="15.140625" style="1" customWidth="1"/>
    <col min="4" max="5" width="14.5703125" style="1" customWidth="1"/>
    <col min="6" max="6" width="17.85546875" style="1" customWidth="1"/>
    <col min="7" max="16384" width="11.42578125" style="5"/>
  </cols>
  <sheetData>
    <row r="1" spans="1:6" s="1" customFormat="1" x14ac:dyDescent="0.25">
      <c r="A1" s="31"/>
      <c r="B1" s="31"/>
      <c r="C1" s="31"/>
      <c r="D1" s="31"/>
      <c r="E1" s="31"/>
      <c r="F1" s="31"/>
    </row>
    <row r="2" spans="1:6" s="2" customFormat="1" ht="15.75" x14ac:dyDescent="0.25">
      <c r="A2" s="31"/>
      <c r="B2" s="31"/>
      <c r="C2" s="31"/>
      <c r="D2" s="31"/>
      <c r="E2" s="31"/>
      <c r="F2" s="31"/>
    </row>
    <row r="3" spans="1:6" s="2" customFormat="1" ht="15.75" x14ac:dyDescent="0.25">
      <c r="A3" s="31"/>
      <c r="B3" s="31"/>
      <c r="C3" s="31"/>
      <c r="D3" s="31"/>
      <c r="E3" s="31"/>
      <c r="F3" s="31"/>
    </row>
    <row r="4" spans="1:6" s="2" customFormat="1" x14ac:dyDescent="0.25">
      <c r="A4" s="32" t="s">
        <v>338</v>
      </c>
      <c r="B4" s="32"/>
      <c r="C4" s="32"/>
      <c r="D4" s="32"/>
      <c r="E4" s="32"/>
      <c r="F4" s="32"/>
    </row>
    <row r="5" spans="1:6" s="2" customFormat="1" x14ac:dyDescent="0.25">
      <c r="A5" s="32" t="s">
        <v>344</v>
      </c>
      <c r="B5" s="32"/>
      <c r="C5" s="32"/>
      <c r="D5" s="32"/>
      <c r="E5" s="32"/>
      <c r="F5" s="32"/>
    </row>
    <row r="6" spans="1:6" s="4" customFormat="1" ht="17.25" thickBot="1" x14ac:dyDescent="0.3">
      <c r="A6" s="3"/>
      <c r="B6" s="3"/>
      <c r="C6" s="3"/>
      <c r="D6" s="3"/>
      <c r="E6" s="3"/>
      <c r="F6" s="23"/>
    </row>
    <row r="7" spans="1:6" ht="38.25" customHeight="1" x14ac:dyDescent="0.3">
      <c r="A7" s="25" t="s">
        <v>339</v>
      </c>
      <c r="B7" s="26"/>
      <c r="C7" s="29" t="s">
        <v>340</v>
      </c>
      <c r="D7" s="29" t="s">
        <v>341</v>
      </c>
      <c r="E7" s="29" t="s">
        <v>342</v>
      </c>
      <c r="F7" s="29" t="s">
        <v>343</v>
      </c>
    </row>
    <row r="8" spans="1:6" ht="18" customHeight="1" thickBot="1" x14ac:dyDescent="0.35">
      <c r="A8" s="27"/>
      <c r="B8" s="28"/>
      <c r="C8" s="30"/>
      <c r="D8" s="30"/>
      <c r="E8" s="30"/>
      <c r="F8" s="30"/>
    </row>
    <row r="9" spans="1:6" ht="20.100000000000001" customHeight="1" x14ac:dyDescent="0.3">
      <c r="A9" s="6" t="s">
        <v>0</v>
      </c>
      <c r="B9" s="7" t="s">
        <v>1</v>
      </c>
      <c r="C9" s="8">
        <f>C10+C14+C21+C30+C42</f>
        <v>26537874</v>
      </c>
      <c r="D9" s="8">
        <f>D10+D14+D21+D30+D42</f>
        <v>28704136</v>
      </c>
      <c r="E9" s="8">
        <f>E10+E14+E21+E30+E42</f>
        <v>96000</v>
      </c>
      <c r="F9" s="8">
        <f>F10+F14+F21+F30+F42</f>
        <v>55338010</v>
      </c>
    </row>
    <row r="10" spans="1:6" s="10" customFormat="1" ht="17.25" customHeight="1" x14ac:dyDescent="0.2">
      <c r="A10" s="9" t="s">
        <v>2</v>
      </c>
      <c r="B10" s="7" t="s">
        <v>3</v>
      </c>
      <c r="C10" s="8">
        <f>C11</f>
        <v>9871322.8099999987</v>
      </c>
      <c r="D10" s="8">
        <f t="shared" ref="D10" si="0">D11</f>
        <v>19940704.379999999</v>
      </c>
      <c r="E10" s="8">
        <f>E11</f>
        <v>96000</v>
      </c>
      <c r="F10" s="8">
        <f>F11</f>
        <v>29908027.189999998</v>
      </c>
    </row>
    <row r="11" spans="1:6" s="10" customFormat="1" ht="17.25" customHeight="1" x14ac:dyDescent="0.2">
      <c r="A11" s="9" t="s">
        <v>4</v>
      </c>
      <c r="B11" s="11" t="s">
        <v>5</v>
      </c>
      <c r="C11" s="12">
        <f t="shared" ref="C11:D11" si="1">C12+C13</f>
        <v>9871322.8099999987</v>
      </c>
      <c r="D11" s="12">
        <f t="shared" si="1"/>
        <v>19940704.379999999</v>
      </c>
      <c r="E11" s="12">
        <f>E12+E13</f>
        <v>96000</v>
      </c>
      <c r="F11" s="12">
        <f>F12+F13</f>
        <v>29908027.189999998</v>
      </c>
    </row>
    <row r="12" spans="1:6" s="10" customFormat="1" ht="17.25" customHeight="1" x14ac:dyDescent="0.2">
      <c r="A12" s="9" t="s">
        <v>6</v>
      </c>
      <c r="B12" s="11" t="s">
        <v>7</v>
      </c>
      <c r="C12" s="12">
        <v>7246765.8099999996</v>
      </c>
      <c r="D12" s="12">
        <v>19940704.379999999</v>
      </c>
      <c r="E12" s="12"/>
      <c r="F12" s="12">
        <f>SUM(C12:E12)</f>
        <v>27187470.189999998</v>
      </c>
    </row>
    <row r="13" spans="1:6" s="10" customFormat="1" ht="17.25" customHeight="1" x14ac:dyDescent="0.2">
      <c r="A13" s="9" t="s">
        <v>8</v>
      </c>
      <c r="B13" s="11" t="s">
        <v>9</v>
      </c>
      <c r="C13" s="12">
        <v>2624557</v>
      </c>
      <c r="D13" s="12"/>
      <c r="E13" s="12">
        <v>96000</v>
      </c>
      <c r="F13" s="12">
        <f>SUM(C13:E13)</f>
        <v>2720557</v>
      </c>
    </row>
    <row r="14" spans="1:6" s="10" customFormat="1" ht="17.25" customHeight="1" x14ac:dyDescent="0.2">
      <c r="A14" s="6" t="s">
        <v>10</v>
      </c>
      <c r="B14" s="7" t="s">
        <v>11</v>
      </c>
      <c r="C14" s="8">
        <f>C15+C17</f>
        <v>8676735.7699999996</v>
      </c>
      <c r="D14" s="8">
        <f t="shared" ref="D14" si="2">D15+D17</f>
        <v>3284372.98</v>
      </c>
      <c r="E14" s="8">
        <f>E15+E17</f>
        <v>0</v>
      </c>
      <c r="F14" s="8">
        <f>F15+F17</f>
        <v>11961108.75</v>
      </c>
    </row>
    <row r="15" spans="1:6" s="10" customFormat="1" ht="17.25" customHeight="1" x14ac:dyDescent="0.2">
      <c r="A15" s="9" t="s">
        <v>12</v>
      </c>
      <c r="B15" s="11" t="s">
        <v>13</v>
      </c>
      <c r="C15" s="12">
        <f t="shared" ref="C15:D15" si="3">C16</f>
        <v>865936</v>
      </c>
      <c r="D15" s="12">
        <f t="shared" si="3"/>
        <v>0</v>
      </c>
      <c r="E15" s="12">
        <f>E16</f>
        <v>0</v>
      </c>
      <c r="F15" s="12">
        <f>F16</f>
        <v>865936</v>
      </c>
    </row>
    <row r="16" spans="1:6" s="10" customFormat="1" ht="17.25" customHeight="1" x14ac:dyDescent="0.2">
      <c r="A16" s="9" t="s">
        <v>14</v>
      </c>
      <c r="B16" s="11" t="s">
        <v>15</v>
      </c>
      <c r="C16" s="12">
        <v>865936</v>
      </c>
      <c r="D16" s="12">
        <v>0</v>
      </c>
      <c r="E16" s="12"/>
      <c r="F16" s="12">
        <f>SUM(C16:E16)</f>
        <v>865936</v>
      </c>
    </row>
    <row r="17" spans="1:6" s="10" customFormat="1" ht="17.25" customHeight="1" x14ac:dyDescent="0.2">
      <c r="A17" s="9" t="s">
        <v>16</v>
      </c>
      <c r="B17" s="11" t="s">
        <v>17</v>
      </c>
      <c r="C17" s="12">
        <f>C18+C19+C20</f>
        <v>7810799.7699999996</v>
      </c>
      <c r="D17" s="12">
        <f t="shared" ref="D17" si="4">D18+D19+D20</f>
        <v>3284372.98</v>
      </c>
      <c r="E17" s="12">
        <f>E18+E19+E20</f>
        <v>0</v>
      </c>
      <c r="F17" s="12">
        <f>F18+F19+F20</f>
        <v>11095172.75</v>
      </c>
    </row>
    <row r="18" spans="1:6" s="10" customFormat="1" ht="17.25" customHeight="1" x14ac:dyDescent="0.2">
      <c r="A18" s="9" t="s">
        <v>18</v>
      </c>
      <c r="B18" s="11" t="s">
        <v>19</v>
      </c>
      <c r="C18" s="12">
        <v>1474955</v>
      </c>
      <c r="D18" s="12">
        <v>1095823.21</v>
      </c>
      <c r="E18" s="12"/>
      <c r="F18" s="12">
        <f>SUM(C18:E18)</f>
        <v>2570778.21</v>
      </c>
    </row>
    <row r="19" spans="1:6" s="10" customFormat="1" ht="17.25" customHeight="1" x14ac:dyDescent="0.2">
      <c r="A19" s="9" t="s">
        <v>20</v>
      </c>
      <c r="B19" s="11" t="s">
        <v>21</v>
      </c>
      <c r="C19" s="12">
        <v>5588375.7699999996</v>
      </c>
      <c r="D19" s="12">
        <v>2188549.77</v>
      </c>
      <c r="E19" s="12"/>
      <c r="F19" s="12">
        <f>SUM(C19:E19)</f>
        <v>7776925.5399999991</v>
      </c>
    </row>
    <row r="20" spans="1:6" s="10" customFormat="1" ht="17.25" customHeight="1" x14ac:dyDescent="0.2">
      <c r="A20" s="9" t="s">
        <v>22</v>
      </c>
      <c r="B20" s="11" t="s">
        <v>23</v>
      </c>
      <c r="C20" s="12">
        <v>747469</v>
      </c>
      <c r="D20" s="12">
        <v>0</v>
      </c>
      <c r="E20" s="12"/>
      <c r="F20" s="12">
        <f>SUM(C20:E20)</f>
        <v>747469</v>
      </c>
    </row>
    <row r="21" spans="1:6" s="10" customFormat="1" ht="17.25" customHeight="1" x14ac:dyDescent="0.2">
      <c r="A21" s="6" t="s">
        <v>24</v>
      </c>
      <c r="B21" s="7" t="s">
        <v>25</v>
      </c>
      <c r="C21" s="8">
        <f>C22+C26+C28</f>
        <v>3771753.42</v>
      </c>
      <c r="D21" s="8">
        <f t="shared" ref="D21" si="5">D22+D26+D28</f>
        <v>3785611.6399999997</v>
      </c>
      <c r="E21" s="8">
        <f>E22+E26+E28</f>
        <v>0</v>
      </c>
      <c r="F21" s="8">
        <f>F22+F26+F28</f>
        <v>7557365.0599999996</v>
      </c>
    </row>
    <row r="22" spans="1:6" s="10" customFormat="1" ht="17.25" customHeight="1" x14ac:dyDescent="0.2">
      <c r="A22" s="6" t="s">
        <v>26</v>
      </c>
      <c r="B22" s="11" t="s">
        <v>27</v>
      </c>
      <c r="C22" s="13">
        <f t="shared" ref="C22:D22" si="6">C23+C24+C25</f>
        <v>2709979.92</v>
      </c>
      <c r="D22" s="13">
        <f t="shared" si="6"/>
        <v>2891746.34</v>
      </c>
      <c r="E22" s="13">
        <f>E23+E24+E25</f>
        <v>0</v>
      </c>
      <c r="F22" s="13">
        <f>F23+F24+F25</f>
        <v>5601726.2599999998</v>
      </c>
    </row>
    <row r="23" spans="1:6" s="10" customFormat="1" ht="29.25" customHeight="1" x14ac:dyDescent="0.2">
      <c r="A23" s="6" t="s">
        <v>28</v>
      </c>
      <c r="B23" s="11" t="s">
        <v>29</v>
      </c>
      <c r="C23" s="12">
        <v>809204.22</v>
      </c>
      <c r="D23" s="12">
        <v>1919356.41</v>
      </c>
      <c r="E23" s="12"/>
      <c r="F23" s="12">
        <f>SUM(C23:E23)</f>
        <v>2728560.63</v>
      </c>
    </row>
    <row r="24" spans="1:6" s="10" customFormat="1" ht="25.5" customHeight="1" x14ac:dyDescent="0.2">
      <c r="A24" s="6" t="s">
        <v>30</v>
      </c>
      <c r="B24" s="11" t="s">
        <v>31</v>
      </c>
      <c r="C24" s="12">
        <v>1349546.7</v>
      </c>
      <c r="D24" s="12">
        <v>948774.23</v>
      </c>
      <c r="E24" s="12"/>
      <c r="F24" s="12">
        <f>SUM(C24:E24)</f>
        <v>2298320.9299999997</v>
      </c>
    </row>
    <row r="25" spans="1:6" s="10" customFormat="1" ht="17.25" customHeight="1" x14ac:dyDescent="0.2">
      <c r="A25" s="6" t="s">
        <v>32</v>
      </c>
      <c r="B25" s="11" t="s">
        <v>33</v>
      </c>
      <c r="C25" s="12">
        <v>551229</v>
      </c>
      <c r="D25" s="12">
        <v>23615.7</v>
      </c>
      <c r="E25" s="12"/>
      <c r="F25" s="12">
        <f>SUM(C25:E25)</f>
        <v>574844.69999999995</v>
      </c>
    </row>
    <row r="26" spans="1:6" s="10" customFormat="1" ht="17.25" customHeight="1" x14ac:dyDescent="0.2">
      <c r="A26" s="6" t="s">
        <v>34</v>
      </c>
      <c r="B26" s="11" t="s">
        <v>35</v>
      </c>
      <c r="C26" s="12">
        <f t="shared" ref="C26:D26" si="7">C27</f>
        <v>875233</v>
      </c>
      <c r="D26" s="12">
        <f t="shared" si="7"/>
        <v>893865.3</v>
      </c>
      <c r="E26" s="12">
        <f>E27</f>
        <v>0</v>
      </c>
      <c r="F26" s="12">
        <f>F27</f>
        <v>1769098.3</v>
      </c>
    </row>
    <row r="27" spans="1:6" s="10" customFormat="1" ht="17.25" customHeight="1" x14ac:dyDescent="0.2">
      <c r="A27" s="6" t="s">
        <v>36</v>
      </c>
      <c r="B27" s="11" t="s">
        <v>37</v>
      </c>
      <c r="C27" s="12">
        <v>875233</v>
      </c>
      <c r="D27" s="12">
        <v>893865.3</v>
      </c>
      <c r="E27" s="12"/>
      <c r="F27" s="12">
        <f>SUM(C27:E27)</f>
        <v>1769098.3</v>
      </c>
    </row>
    <row r="28" spans="1:6" s="10" customFormat="1" ht="17.25" customHeight="1" x14ac:dyDescent="0.2">
      <c r="A28" s="6" t="s">
        <v>38</v>
      </c>
      <c r="B28" s="11" t="s">
        <v>39</v>
      </c>
      <c r="C28" s="12">
        <f t="shared" ref="C28:D28" si="8">C29</f>
        <v>186540.5</v>
      </c>
      <c r="D28" s="12">
        <f t="shared" si="8"/>
        <v>0</v>
      </c>
      <c r="E28" s="12">
        <f>E29</f>
        <v>0</v>
      </c>
      <c r="F28" s="12">
        <f>F29</f>
        <v>186540.5</v>
      </c>
    </row>
    <row r="29" spans="1:6" s="10" customFormat="1" ht="17.25" customHeight="1" x14ac:dyDescent="0.2">
      <c r="A29" s="6" t="s">
        <v>40</v>
      </c>
      <c r="B29" s="11" t="s">
        <v>41</v>
      </c>
      <c r="C29" s="12">
        <v>186540.5</v>
      </c>
      <c r="D29" s="12">
        <v>0</v>
      </c>
      <c r="E29" s="12"/>
      <c r="F29" s="12">
        <f>SUM(C29:E29)</f>
        <v>186540.5</v>
      </c>
    </row>
    <row r="30" spans="1:6" s="10" customFormat="1" ht="17.25" customHeight="1" x14ac:dyDescent="0.2">
      <c r="A30" s="6" t="s">
        <v>42</v>
      </c>
      <c r="B30" s="7" t="s">
        <v>43</v>
      </c>
      <c r="C30" s="8">
        <f>C31+C33+C40</f>
        <v>3611331</v>
      </c>
      <c r="D30" s="8">
        <f t="shared" ref="D30" si="9">D31+D33+D40</f>
        <v>1693447</v>
      </c>
      <c r="E30" s="8">
        <f>E31+E33+E40</f>
        <v>0</v>
      </c>
      <c r="F30" s="8">
        <f>F31+F33+F40</f>
        <v>5304778</v>
      </c>
    </row>
    <row r="31" spans="1:6" s="10" customFormat="1" ht="17.25" customHeight="1" x14ac:dyDescent="0.2">
      <c r="A31" s="6" t="s">
        <v>44</v>
      </c>
      <c r="B31" s="11" t="s">
        <v>45</v>
      </c>
      <c r="C31" s="12">
        <f>(C32)</f>
        <v>503000</v>
      </c>
      <c r="D31" s="12">
        <f t="shared" ref="D31" si="10">(D32)</f>
        <v>0</v>
      </c>
      <c r="E31" s="12">
        <f>(E32)</f>
        <v>0</v>
      </c>
      <c r="F31" s="12">
        <f>(F32)</f>
        <v>503000</v>
      </c>
    </row>
    <row r="32" spans="1:6" s="10" customFormat="1" ht="17.25" customHeight="1" x14ac:dyDescent="0.2">
      <c r="A32" s="6" t="s">
        <v>46</v>
      </c>
      <c r="B32" s="11" t="s">
        <v>47</v>
      </c>
      <c r="C32" s="12">
        <v>503000</v>
      </c>
      <c r="D32" s="12"/>
      <c r="E32" s="12"/>
      <c r="F32" s="12">
        <f>SUM(C32:E32)</f>
        <v>503000</v>
      </c>
    </row>
    <row r="33" spans="1:6" s="10" customFormat="1" ht="17.25" customHeight="1" x14ac:dyDescent="0.2">
      <c r="A33" s="6" t="s">
        <v>48</v>
      </c>
      <c r="B33" s="7" t="s">
        <v>49</v>
      </c>
      <c r="C33" s="8">
        <f>SUM(C34:C39)</f>
        <v>2317731</v>
      </c>
      <c r="D33" s="8">
        <f t="shared" ref="D33" si="11">SUM(D34:D39)</f>
        <v>1554472.5</v>
      </c>
      <c r="E33" s="8">
        <f>SUM(E34:E39)</f>
        <v>0</v>
      </c>
      <c r="F33" s="8">
        <f>SUM(F34:F39)</f>
        <v>3872203.5</v>
      </c>
    </row>
    <row r="34" spans="1:6" s="10" customFormat="1" ht="17.25" customHeight="1" x14ac:dyDescent="0.2">
      <c r="A34" s="6" t="s">
        <v>50</v>
      </c>
      <c r="B34" s="11" t="s">
        <v>51</v>
      </c>
      <c r="C34" s="12">
        <v>331458</v>
      </c>
      <c r="D34" s="12">
        <v>404104.5</v>
      </c>
      <c r="E34" s="12"/>
      <c r="F34" s="12">
        <f>SUM(C34:E34)</f>
        <v>735562.5</v>
      </c>
    </row>
    <row r="35" spans="1:6" s="10" customFormat="1" ht="17.25" customHeight="1" x14ac:dyDescent="0.2">
      <c r="A35" s="6" t="s">
        <v>52</v>
      </c>
      <c r="B35" s="11" t="s">
        <v>53</v>
      </c>
      <c r="C35" s="12">
        <v>820383</v>
      </c>
      <c r="D35" s="12">
        <v>967428</v>
      </c>
      <c r="E35" s="12"/>
      <c r="F35" s="12">
        <f>SUM(C35:E35)</f>
        <v>1787811</v>
      </c>
    </row>
    <row r="36" spans="1:6" s="10" customFormat="1" ht="17.25" customHeight="1" x14ac:dyDescent="0.2">
      <c r="A36" s="6" t="s">
        <v>54</v>
      </c>
      <c r="B36" s="11" t="s">
        <v>55</v>
      </c>
      <c r="C36" s="12">
        <v>3000</v>
      </c>
      <c r="D36" s="12">
        <v>6705</v>
      </c>
      <c r="E36" s="12"/>
      <c r="F36" s="12">
        <f>SUM(C36:E36)</f>
        <v>9705</v>
      </c>
    </row>
    <row r="37" spans="1:6" s="10" customFormat="1" ht="17.25" customHeight="1" x14ac:dyDescent="0.2">
      <c r="A37" s="6" t="s">
        <v>56</v>
      </c>
      <c r="B37" s="11" t="s">
        <v>57</v>
      </c>
      <c r="C37" s="12">
        <v>109025</v>
      </c>
      <c r="D37" s="12">
        <v>159225</v>
      </c>
      <c r="E37" s="12"/>
      <c r="F37" s="12">
        <f>SUM(C37:E37)</f>
        <v>268250</v>
      </c>
    </row>
    <row r="38" spans="1:6" s="10" customFormat="1" ht="17.25" customHeight="1" x14ac:dyDescent="0.2">
      <c r="A38" s="6" t="s">
        <v>58</v>
      </c>
      <c r="B38" s="11" t="s">
        <v>59</v>
      </c>
      <c r="C38" s="12">
        <v>182300</v>
      </c>
      <c r="D38" s="12">
        <v>17010</v>
      </c>
      <c r="E38" s="12"/>
      <c r="F38" s="12">
        <f>SUM(C38:E38)</f>
        <v>199310</v>
      </c>
    </row>
    <row r="39" spans="1:6" s="10" customFormat="1" ht="17.25" customHeight="1" x14ac:dyDescent="0.2">
      <c r="A39" s="6" t="s">
        <v>60</v>
      </c>
      <c r="B39" s="11" t="s">
        <v>61</v>
      </c>
      <c r="C39" s="12">
        <v>871565</v>
      </c>
      <c r="D39" s="12">
        <v>0</v>
      </c>
      <c r="E39" s="12"/>
      <c r="F39" s="12">
        <f>SUM(C39:E39)</f>
        <v>871565</v>
      </c>
    </row>
    <row r="40" spans="1:6" s="10" customFormat="1" ht="17.25" customHeight="1" x14ac:dyDescent="0.2">
      <c r="A40" s="6" t="s">
        <v>62</v>
      </c>
      <c r="B40" s="7" t="s">
        <v>63</v>
      </c>
      <c r="C40" s="8">
        <f>C41</f>
        <v>790600</v>
      </c>
      <c r="D40" s="8">
        <f t="shared" ref="D40" si="12">D41</f>
        <v>138974.5</v>
      </c>
      <c r="E40" s="8">
        <f>E41</f>
        <v>0</v>
      </c>
      <c r="F40" s="8">
        <f>F41</f>
        <v>929574.5</v>
      </c>
    </row>
    <row r="41" spans="1:6" s="10" customFormat="1" ht="17.25" customHeight="1" x14ac:dyDescent="0.2">
      <c r="A41" s="6" t="s">
        <v>64</v>
      </c>
      <c r="B41" s="11" t="s">
        <v>65</v>
      </c>
      <c r="C41" s="12">
        <v>790600</v>
      </c>
      <c r="D41" s="12">
        <v>138974.5</v>
      </c>
      <c r="E41" s="12"/>
      <c r="F41" s="12">
        <f>SUM(C41:E41)</f>
        <v>929574.5</v>
      </c>
    </row>
    <row r="42" spans="1:6" s="10" customFormat="1" ht="17.25" customHeight="1" x14ac:dyDescent="0.2">
      <c r="A42" s="6" t="s">
        <v>66</v>
      </c>
      <c r="B42" s="11" t="s">
        <v>67</v>
      </c>
      <c r="C42" s="8">
        <f t="shared" ref="C42:D42" si="13">C43</f>
        <v>606731</v>
      </c>
      <c r="D42" s="8">
        <f t="shared" si="13"/>
        <v>0</v>
      </c>
      <c r="E42" s="8">
        <f>E43</f>
        <v>0</v>
      </c>
      <c r="F42" s="8">
        <f>F43</f>
        <v>606731</v>
      </c>
    </row>
    <row r="43" spans="1:6" s="10" customFormat="1" ht="17.25" customHeight="1" x14ac:dyDescent="0.2">
      <c r="A43" s="6" t="s">
        <v>68</v>
      </c>
      <c r="B43" s="11" t="s">
        <v>69</v>
      </c>
      <c r="C43" s="12">
        <f t="shared" ref="C43:D43" si="14">C44+C45</f>
        <v>606731</v>
      </c>
      <c r="D43" s="12">
        <f t="shared" si="14"/>
        <v>0</v>
      </c>
      <c r="E43" s="12">
        <f>E44+E45</f>
        <v>0</v>
      </c>
      <c r="F43" s="12">
        <f>F44+F45</f>
        <v>606731</v>
      </c>
    </row>
    <row r="44" spans="1:6" s="10" customFormat="1" ht="17.25" customHeight="1" x14ac:dyDescent="0.2">
      <c r="A44" s="6" t="s">
        <v>70</v>
      </c>
      <c r="B44" s="11" t="s">
        <v>71</v>
      </c>
      <c r="C44" s="12">
        <v>391700</v>
      </c>
      <c r="D44" s="12">
        <v>0</v>
      </c>
      <c r="E44" s="12"/>
      <c r="F44" s="12">
        <f>SUM(C44:E44)</f>
        <v>391700</v>
      </c>
    </row>
    <row r="45" spans="1:6" s="10" customFormat="1" ht="17.25" customHeight="1" x14ac:dyDescent="0.2">
      <c r="A45" s="6" t="s">
        <v>72</v>
      </c>
      <c r="B45" s="11" t="s">
        <v>73</v>
      </c>
      <c r="C45" s="12">
        <v>215031</v>
      </c>
      <c r="D45" s="12">
        <v>0</v>
      </c>
      <c r="E45" s="12"/>
      <c r="F45" s="12">
        <f>SUM(C45:E45)</f>
        <v>215031</v>
      </c>
    </row>
    <row r="46" spans="1:6" s="10" customFormat="1" ht="17.25" customHeight="1" x14ac:dyDescent="0.2">
      <c r="A46" s="6" t="s">
        <v>74</v>
      </c>
      <c r="B46" s="7" t="s">
        <v>75</v>
      </c>
      <c r="C46" s="8">
        <f>C47+C59+C65+C78+C81+C85+C92</f>
        <v>350869</v>
      </c>
      <c r="D46" s="8">
        <f>D47+D59+D65+D78+D81+D85+D92</f>
        <v>806711.00999999989</v>
      </c>
      <c r="E46" s="8">
        <f>E47+E59+E65+E78+E81+E85+E92</f>
        <v>480655</v>
      </c>
      <c r="F46" s="8">
        <f>F47+F59+F65+F78+F81+F85+F92</f>
        <v>1638235.01</v>
      </c>
    </row>
    <row r="47" spans="1:6" s="10" customFormat="1" ht="17.25" customHeight="1" x14ac:dyDescent="0.2">
      <c r="A47" s="6" t="s">
        <v>76</v>
      </c>
      <c r="B47" s="7" t="s">
        <v>77</v>
      </c>
      <c r="C47" s="8">
        <f t="shared" ref="C47:D47" si="15">C48+C50+C52+C54+C56</f>
        <v>182869</v>
      </c>
      <c r="D47" s="8">
        <f t="shared" si="15"/>
        <v>217164.2</v>
      </c>
      <c r="E47" s="8">
        <f>E48+E50+E52+E54+E56</f>
        <v>159155</v>
      </c>
      <c r="F47" s="8">
        <f>F48+F50+F52+F54+F56</f>
        <v>559188.19999999995</v>
      </c>
    </row>
    <row r="48" spans="1:6" s="10" customFormat="1" ht="17.25" customHeight="1" x14ac:dyDescent="0.2">
      <c r="A48" s="6" t="s">
        <v>78</v>
      </c>
      <c r="B48" s="11" t="s">
        <v>79</v>
      </c>
      <c r="C48" s="12">
        <f t="shared" ref="C48:D48" si="16">C49</f>
        <v>86869</v>
      </c>
      <c r="D48" s="12">
        <f t="shared" si="16"/>
        <v>35667.29</v>
      </c>
      <c r="E48" s="12">
        <f>E49</f>
        <v>55260</v>
      </c>
      <c r="F48" s="12">
        <f>F49</f>
        <v>177796.29</v>
      </c>
    </row>
    <row r="49" spans="1:6" s="10" customFormat="1" ht="17.25" customHeight="1" x14ac:dyDescent="0.2">
      <c r="A49" s="6" t="s">
        <v>80</v>
      </c>
      <c r="B49" s="11" t="s">
        <v>81</v>
      </c>
      <c r="C49" s="12">
        <v>86869</v>
      </c>
      <c r="D49" s="12">
        <v>35667.29</v>
      </c>
      <c r="E49" s="12">
        <v>55260</v>
      </c>
      <c r="F49" s="12">
        <f>SUM(C49:E49)</f>
        <v>177796.29</v>
      </c>
    </row>
    <row r="50" spans="1:6" s="10" customFormat="1" ht="17.25" customHeight="1" x14ac:dyDescent="0.2">
      <c r="A50" s="6" t="s">
        <v>82</v>
      </c>
      <c r="B50" s="11" t="s">
        <v>83</v>
      </c>
      <c r="C50" s="12">
        <f t="shared" ref="C50:D50" si="17">C51</f>
        <v>0</v>
      </c>
      <c r="D50" s="12">
        <f t="shared" si="17"/>
        <v>138959.07999999999</v>
      </c>
      <c r="E50" s="12">
        <f>E51</f>
        <v>0</v>
      </c>
      <c r="F50" s="12">
        <f>F51</f>
        <v>138959.07999999999</v>
      </c>
    </row>
    <row r="51" spans="1:6" s="10" customFormat="1" ht="17.25" customHeight="1" x14ac:dyDescent="0.2">
      <c r="A51" s="6" t="s">
        <v>84</v>
      </c>
      <c r="B51" s="11" t="s">
        <v>85</v>
      </c>
      <c r="C51" s="12">
        <v>0</v>
      </c>
      <c r="D51" s="12">
        <v>138959.07999999999</v>
      </c>
      <c r="E51" s="12">
        <v>0</v>
      </c>
      <c r="F51" s="12">
        <f>SUM(C51:E51)</f>
        <v>138959.07999999999</v>
      </c>
    </row>
    <row r="52" spans="1:6" s="10" customFormat="1" ht="17.25" customHeight="1" x14ac:dyDescent="0.2">
      <c r="A52" s="6" t="s">
        <v>86</v>
      </c>
      <c r="B52" s="11" t="s">
        <v>87</v>
      </c>
      <c r="C52" s="12">
        <f t="shared" ref="C52:D52" si="18">C53</f>
        <v>0</v>
      </c>
      <c r="D52" s="12">
        <f t="shared" si="18"/>
        <v>24320.44</v>
      </c>
      <c r="E52" s="12">
        <f>E53</f>
        <v>0</v>
      </c>
      <c r="F52" s="12">
        <f>F53</f>
        <v>24320.44</v>
      </c>
    </row>
    <row r="53" spans="1:6" s="10" customFormat="1" ht="17.25" customHeight="1" x14ac:dyDescent="0.2">
      <c r="A53" s="6" t="s">
        <v>88</v>
      </c>
      <c r="B53" s="11" t="s">
        <v>89</v>
      </c>
      <c r="C53" s="12">
        <v>0</v>
      </c>
      <c r="D53" s="12">
        <v>24320.44</v>
      </c>
      <c r="E53" s="12">
        <v>0</v>
      </c>
      <c r="F53" s="12">
        <f>SUM(C53:E53)</f>
        <v>24320.44</v>
      </c>
    </row>
    <row r="54" spans="1:6" s="10" customFormat="1" ht="17.25" customHeight="1" x14ac:dyDescent="0.2">
      <c r="A54" s="6" t="s">
        <v>90</v>
      </c>
      <c r="B54" s="11" t="s">
        <v>91</v>
      </c>
      <c r="C54" s="12">
        <f t="shared" ref="C54:D54" si="19">C55</f>
        <v>48000</v>
      </c>
      <c r="D54" s="12">
        <f t="shared" si="19"/>
        <v>18217.39</v>
      </c>
      <c r="E54" s="12">
        <f>E55</f>
        <v>88895</v>
      </c>
      <c r="F54" s="12">
        <f>F55</f>
        <v>155112.39000000001</v>
      </c>
    </row>
    <row r="55" spans="1:6" s="10" customFormat="1" ht="17.25" customHeight="1" x14ac:dyDescent="0.2">
      <c r="A55" s="6" t="s">
        <v>92</v>
      </c>
      <c r="B55" s="11" t="s">
        <v>93</v>
      </c>
      <c r="C55" s="12">
        <v>48000</v>
      </c>
      <c r="D55" s="12">
        <v>18217.39</v>
      </c>
      <c r="E55" s="12">
        <v>88895</v>
      </c>
      <c r="F55" s="12">
        <f>SUM(C55:E55)</f>
        <v>155112.39000000001</v>
      </c>
    </row>
    <row r="56" spans="1:6" s="10" customFormat="1" ht="17.25" customHeight="1" x14ac:dyDescent="0.2">
      <c r="A56" s="6" t="s">
        <v>94</v>
      </c>
      <c r="B56" s="11" t="s">
        <v>95</v>
      </c>
      <c r="C56" s="12">
        <f t="shared" ref="C56:D56" si="20">C57+C58</f>
        <v>48000</v>
      </c>
      <c r="D56" s="12">
        <f t="shared" si="20"/>
        <v>0</v>
      </c>
      <c r="E56" s="12">
        <f>E57+E58</f>
        <v>15000</v>
      </c>
      <c r="F56" s="12">
        <f>F57+F58</f>
        <v>63000</v>
      </c>
    </row>
    <row r="57" spans="1:6" s="10" customFormat="1" ht="17.25" customHeight="1" x14ac:dyDescent="0.2">
      <c r="A57" s="14">
        <v>21701</v>
      </c>
      <c r="B57" s="11" t="s">
        <v>96</v>
      </c>
      <c r="C57" s="12">
        <v>48000</v>
      </c>
      <c r="D57" s="12">
        <v>0</v>
      </c>
      <c r="E57" s="12">
        <v>0</v>
      </c>
      <c r="F57" s="12">
        <f>SUM(C57:E57)</f>
        <v>48000</v>
      </c>
    </row>
    <row r="58" spans="1:6" s="10" customFormat="1" ht="17.25" customHeight="1" x14ac:dyDescent="0.2">
      <c r="A58" s="6" t="s">
        <v>97</v>
      </c>
      <c r="B58" s="11" t="s">
        <v>98</v>
      </c>
      <c r="C58" s="12">
        <v>0</v>
      </c>
      <c r="D58" s="12">
        <v>0</v>
      </c>
      <c r="E58" s="12">
        <v>15000</v>
      </c>
      <c r="F58" s="12">
        <f>SUM(C58:E58)</f>
        <v>15000</v>
      </c>
    </row>
    <row r="59" spans="1:6" s="10" customFormat="1" ht="17.25" customHeight="1" x14ac:dyDescent="0.2">
      <c r="A59" s="6" t="s">
        <v>99</v>
      </c>
      <c r="B59" s="7" t="s">
        <v>100</v>
      </c>
      <c r="C59" s="8">
        <f t="shared" ref="C59:D59" si="21">C60+C63</f>
        <v>0</v>
      </c>
      <c r="D59" s="8">
        <f t="shared" si="21"/>
        <v>76863.539999999994</v>
      </c>
      <c r="E59" s="8">
        <f>E60+E63</f>
        <v>10000</v>
      </c>
      <c r="F59" s="8">
        <f>F60+F63</f>
        <v>86863.54</v>
      </c>
    </row>
    <row r="60" spans="1:6" s="10" customFormat="1" ht="17.25" customHeight="1" x14ac:dyDescent="0.2">
      <c r="A60" s="6" t="s">
        <v>101</v>
      </c>
      <c r="B60" s="11" t="s">
        <v>102</v>
      </c>
      <c r="C60" s="12">
        <f>C61+C62</f>
        <v>0</v>
      </c>
      <c r="D60" s="12">
        <f t="shared" ref="D60:E60" si="22">D61+D62</f>
        <v>73803.569999999992</v>
      </c>
      <c r="E60" s="12">
        <f t="shared" si="22"/>
        <v>10000</v>
      </c>
      <c r="F60" s="12">
        <f>F61+F62</f>
        <v>83803.569999999992</v>
      </c>
    </row>
    <row r="61" spans="1:6" s="10" customFormat="1" ht="17.25" customHeight="1" x14ac:dyDescent="0.2">
      <c r="A61" s="6" t="s">
        <v>103</v>
      </c>
      <c r="B61" s="11" t="s">
        <v>104</v>
      </c>
      <c r="C61" s="12">
        <v>0</v>
      </c>
      <c r="D61" s="12">
        <v>54888.63</v>
      </c>
      <c r="E61" s="12">
        <v>10000</v>
      </c>
      <c r="F61" s="12">
        <f>SUM(C61:E61)</f>
        <v>64888.63</v>
      </c>
    </row>
    <row r="62" spans="1:6" s="10" customFormat="1" ht="17.25" customHeight="1" x14ac:dyDescent="0.2">
      <c r="A62" s="6" t="s">
        <v>105</v>
      </c>
      <c r="B62" s="11" t="s">
        <v>106</v>
      </c>
      <c r="C62" s="12">
        <v>0</v>
      </c>
      <c r="D62" s="12">
        <v>18914.939999999999</v>
      </c>
      <c r="E62" s="12">
        <v>0</v>
      </c>
      <c r="F62" s="12">
        <f>SUM(C62:E62)</f>
        <v>18914.939999999999</v>
      </c>
    </row>
    <row r="63" spans="1:6" s="10" customFormat="1" ht="17.25" customHeight="1" x14ac:dyDescent="0.2">
      <c r="A63" s="6" t="s">
        <v>107</v>
      </c>
      <c r="B63" s="7" t="s">
        <v>108</v>
      </c>
      <c r="C63" s="8">
        <f t="shared" ref="C63:D63" si="23">C64</f>
        <v>0</v>
      </c>
      <c r="D63" s="8">
        <f t="shared" si="23"/>
        <v>3059.97</v>
      </c>
      <c r="E63" s="8">
        <f>E64</f>
        <v>0</v>
      </c>
      <c r="F63" s="8">
        <f>F64</f>
        <v>3059.97</v>
      </c>
    </row>
    <row r="64" spans="1:6" s="10" customFormat="1" ht="17.25" customHeight="1" x14ac:dyDescent="0.2">
      <c r="A64" s="6" t="s">
        <v>109</v>
      </c>
      <c r="B64" s="11" t="s">
        <v>110</v>
      </c>
      <c r="C64" s="12">
        <v>0</v>
      </c>
      <c r="D64" s="12">
        <v>3059.97</v>
      </c>
      <c r="E64" s="12">
        <v>0</v>
      </c>
      <c r="F64" s="12">
        <f>SUM(C64:E64)</f>
        <v>3059.97</v>
      </c>
    </row>
    <row r="65" spans="1:6" s="10" customFormat="1" ht="17.25" customHeight="1" x14ac:dyDescent="0.2">
      <c r="A65" s="6" t="s">
        <v>111</v>
      </c>
      <c r="B65" s="7" t="s">
        <v>112</v>
      </c>
      <c r="C65" s="8">
        <f t="shared" ref="C65:D65" si="24">C66+C68+C70+C72+C74+C76</f>
        <v>48000</v>
      </c>
      <c r="D65" s="8">
        <f t="shared" si="24"/>
        <v>103136.35999999999</v>
      </c>
      <c r="E65" s="8">
        <f>E66+E68+E70+E72+E74+E76</f>
        <v>10500</v>
      </c>
      <c r="F65" s="8">
        <f>F66+F68+F70+F72+F74+F76</f>
        <v>161636.35999999999</v>
      </c>
    </row>
    <row r="66" spans="1:6" s="10" customFormat="1" ht="17.25" customHeight="1" x14ac:dyDescent="0.2">
      <c r="A66" s="14">
        <v>24100</v>
      </c>
      <c r="B66" s="7" t="s">
        <v>113</v>
      </c>
      <c r="C66" s="8">
        <f t="shared" ref="C66:D66" si="25">C67</f>
        <v>0</v>
      </c>
      <c r="D66" s="8">
        <f t="shared" si="25"/>
        <v>9612</v>
      </c>
      <c r="E66" s="8">
        <f>E67</f>
        <v>0</v>
      </c>
      <c r="F66" s="8">
        <f>F67</f>
        <v>9612</v>
      </c>
    </row>
    <row r="67" spans="1:6" s="10" customFormat="1" ht="17.25" customHeight="1" x14ac:dyDescent="0.2">
      <c r="A67" s="14">
        <v>24101</v>
      </c>
      <c r="B67" s="11" t="s">
        <v>114</v>
      </c>
      <c r="C67" s="12">
        <v>0</v>
      </c>
      <c r="D67" s="12">
        <v>9612</v>
      </c>
      <c r="E67" s="12">
        <v>0</v>
      </c>
      <c r="F67" s="12">
        <f>SUM(C67:E67)</f>
        <v>9612</v>
      </c>
    </row>
    <row r="68" spans="1:6" s="10" customFormat="1" ht="17.25" customHeight="1" x14ac:dyDescent="0.2">
      <c r="A68" s="6" t="s">
        <v>115</v>
      </c>
      <c r="B68" s="11" t="s">
        <v>116</v>
      </c>
      <c r="C68" s="12">
        <f t="shared" ref="C68:D68" si="26">C69</f>
        <v>0</v>
      </c>
      <c r="D68" s="12">
        <f t="shared" si="26"/>
        <v>6129.46</v>
      </c>
      <c r="E68" s="12">
        <f>E69</f>
        <v>0</v>
      </c>
      <c r="F68" s="12">
        <f>F69</f>
        <v>6129.46</v>
      </c>
    </row>
    <row r="69" spans="1:6" s="10" customFormat="1" ht="17.25" customHeight="1" x14ac:dyDescent="0.2">
      <c r="A69" s="6" t="s">
        <v>117</v>
      </c>
      <c r="B69" s="11" t="s">
        <v>116</v>
      </c>
      <c r="C69" s="12">
        <v>0</v>
      </c>
      <c r="D69" s="12">
        <v>6129.46</v>
      </c>
      <c r="E69" s="12">
        <v>0</v>
      </c>
      <c r="F69" s="12">
        <f>SUM(C69:E69)</f>
        <v>6129.46</v>
      </c>
    </row>
    <row r="70" spans="1:6" s="10" customFormat="1" ht="17.25" customHeight="1" x14ac:dyDescent="0.2">
      <c r="A70" s="6" t="s">
        <v>118</v>
      </c>
      <c r="B70" s="11" t="s">
        <v>119</v>
      </c>
      <c r="C70" s="12">
        <f t="shared" ref="C70:D70" si="27">C71</f>
        <v>0</v>
      </c>
      <c r="D70" s="12">
        <f t="shared" si="27"/>
        <v>852.11</v>
      </c>
      <c r="E70" s="12">
        <f>E71</f>
        <v>0</v>
      </c>
      <c r="F70" s="12">
        <f>F71</f>
        <v>852.11</v>
      </c>
    </row>
    <row r="71" spans="1:6" s="10" customFormat="1" ht="17.25" customHeight="1" x14ac:dyDescent="0.2">
      <c r="A71" s="6" t="s">
        <v>120</v>
      </c>
      <c r="B71" s="11" t="s">
        <v>119</v>
      </c>
      <c r="C71" s="12">
        <v>0</v>
      </c>
      <c r="D71" s="12">
        <v>852.11</v>
      </c>
      <c r="E71" s="12">
        <v>0</v>
      </c>
      <c r="F71" s="12">
        <f>SUM(C71:E71)</f>
        <v>852.11</v>
      </c>
    </row>
    <row r="72" spans="1:6" s="10" customFormat="1" ht="17.25" customHeight="1" x14ac:dyDescent="0.2">
      <c r="A72" s="6" t="s">
        <v>121</v>
      </c>
      <c r="B72" s="11" t="s">
        <v>122</v>
      </c>
      <c r="C72" s="12">
        <f t="shared" ref="C72:D72" si="28">C73</f>
        <v>48000</v>
      </c>
      <c r="D72" s="12">
        <f t="shared" si="28"/>
        <v>40114.39</v>
      </c>
      <c r="E72" s="12">
        <f>E73</f>
        <v>0</v>
      </c>
      <c r="F72" s="12">
        <f>F73</f>
        <v>88114.39</v>
      </c>
    </row>
    <row r="73" spans="1:6" s="10" customFormat="1" ht="17.25" customHeight="1" x14ac:dyDescent="0.2">
      <c r="A73" s="6" t="s">
        <v>123</v>
      </c>
      <c r="B73" s="11" t="s">
        <v>124</v>
      </c>
      <c r="C73" s="12">
        <v>48000</v>
      </c>
      <c r="D73" s="12">
        <v>40114.39</v>
      </c>
      <c r="E73" s="12">
        <v>0</v>
      </c>
      <c r="F73" s="12">
        <f>SUM(C73:E73)</f>
        <v>88114.39</v>
      </c>
    </row>
    <row r="74" spans="1:6" s="10" customFormat="1" ht="17.25" customHeight="1" x14ac:dyDescent="0.2">
      <c r="A74" s="14">
        <v>24700</v>
      </c>
      <c r="B74" s="7" t="s">
        <v>125</v>
      </c>
      <c r="C74" s="12">
        <f t="shared" ref="C74:D74" si="29">C75</f>
        <v>0</v>
      </c>
      <c r="D74" s="12">
        <f t="shared" si="29"/>
        <v>5936.95</v>
      </c>
      <c r="E74" s="12">
        <f>E75</f>
        <v>3000</v>
      </c>
      <c r="F74" s="12">
        <f>F75</f>
        <v>8936.9500000000007</v>
      </c>
    </row>
    <row r="75" spans="1:6" s="10" customFormat="1" ht="17.25" customHeight="1" x14ac:dyDescent="0.2">
      <c r="A75" s="14">
        <v>24701</v>
      </c>
      <c r="B75" s="11" t="s">
        <v>126</v>
      </c>
      <c r="C75" s="12">
        <v>0</v>
      </c>
      <c r="D75" s="12">
        <v>5936.95</v>
      </c>
      <c r="E75" s="12">
        <v>3000</v>
      </c>
      <c r="F75" s="12">
        <f>SUM(C75:E75)</f>
        <v>8936.9500000000007</v>
      </c>
    </row>
    <row r="76" spans="1:6" s="10" customFormat="1" ht="17.25" customHeight="1" x14ac:dyDescent="0.2">
      <c r="A76" s="14">
        <v>24900</v>
      </c>
      <c r="B76" s="11" t="s">
        <v>127</v>
      </c>
      <c r="C76" s="12">
        <f t="shared" ref="C76:D76" si="30">C77</f>
        <v>0</v>
      </c>
      <c r="D76" s="12">
        <f t="shared" si="30"/>
        <v>40491.449999999997</v>
      </c>
      <c r="E76" s="12">
        <f>E77</f>
        <v>7500</v>
      </c>
      <c r="F76" s="12">
        <f>F77</f>
        <v>47991.45</v>
      </c>
    </row>
    <row r="77" spans="1:6" s="10" customFormat="1" ht="17.25" customHeight="1" x14ac:dyDescent="0.2">
      <c r="A77" s="14">
        <v>24901</v>
      </c>
      <c r="B77" s="11" t="s">
        <v>127</v>
      </c>
      <c r="C77" s="12">
        <v>0</v>
      </c>
      <c r="D77" s="12">
        <v>40491.449999999997</v>
      </c>
      <c r="E77" s="12">
        <v>7500</v>
      </c>
      <c r="F77" s="12">
        <f>SUM(C77:E77)</f>
        <v>47991.45</v>
      </c>
    </row>
    <row r="78" spans="1:6" s="10" customFormat="1" ht="17.25" customHeight="1" x14ac:dyDescent="0.2">
      <c r="A78" s="6" t="s">
        <v>128</v>
      </c>
      <c r="B78" s="11" t="s">
        <v>129</v>
      </c>
      <c r="C78" s="8">
        <f t="shared" ref="C78:D79" si="31">(C79)</f>
        <v>0</v>
      </c>
      <c r="D78" s="8">
        <f t="shared" si="31"/>
        <v>12517.52</v>
      </c>
      <c r="E78" s="8">
        <f>(E79)</f>
        <v>10000</v>
      </c>
      <c r="F78" s="8">
        <f>(F79)</f>
        <v>22517.52</v>
      </c>
    </row>
    <row r="79" spans="1:6" s="10" customFormat="1" ht="17.25" customHeight="1" x14ac:dyDescent="0.2">
      <c r="A79" s="6" t="s">
        <v>130</v>
      </c>
      <c r="B79" s="11" t="s">
        <v>131</v>
      </c>
      <c r="C79" s="12">
        <f t="shared" si="31"/>
        <v>0</v>
      </c>
      <c r="D79" s="12">
        <f t="shared" si="31"/>
        <v>12517.52</v>
      </c>
      <c r="E79" s="12">
        <f>(E80)</f>
        <v>10000</v>
      </c>
      <c r="F79" s="12">
        <f>(F80)</f>
        <v>22517.52</v>
      </c>
    </row>
    <row r="80" spans="1:6" s="10" customFormat="1" ht="17.25" customHeight="1" x14ac:dyDescent="0.2">
      <c r="A80" s="6" t="s">
        <v>132</v>
      </c>
      <c r="B80" s="11" t="s">
        <v>133</v>
      </c>
      <c r="C80" s="12">
        <v>0</v>
      </c>
      <c r="D80" s="12">
        <v>12517.52</v>
      </c>
      <c r="E80" s="12">
        <v>10000</v>
      </c>
      <c r="F80" s="12">
        <f>SUM(C80:E80)</f>
        <v>22517.52</v>
      </c>
    </row>
    <row r="81" spans="1:6" s="10" customFormat="1" ht="17.25" customHeight="1" x14ac:dyDescent="0.2">
      <c r="A81" s="6" t="s">
        <v>134</v>
      </c>
      <c r="B81" s="11" t="s">
        <v>135</v>
      </c>
      <c r="C81" s="8">
        <f>C82</f>
        <v>96000</v>
      </c>
      <c r="D81" s="8">
        <f>D82</f>
        <v>199948.96</v>
      </c>
      <c r="E81" s="8">
        <f>E82</f>
        <v>0</v>
      </c>
      <c r="F81" s="8">
        <f>F82</f>
        <v>295948.95999999996</v>
      </c>
    </row>
    <row r="82" spans="1:6" s="10" customFormat="1" ht="17.25" customHeight="1" x14ac:dyDescent="0.2">
      <c r="A82" s="6" t="s">
        <v>136</v>
      </c>
      <c r="B82" s="11" t="s">
        <v>137</v>
      </c>
      <c r="C82" s="12">
        <f t="shared" ref="C81:D82" si="32">C83</f>
        <v>96000</v>
      </c>
      <c r="D82" s="12">
        <f>D83+D84</f>
        <v>199948.96</v>
      </c>
      <c r="E82" s="12">
        <f>E83</f>
        <v>0</v>
      </c>
      <c r="F82" s="12">
        <f>F83+F84</f>
        <v>295948.95999999996</v>
      </c>
    </row>
    <row r="83" spans="1:6" s="10" customFormat="1" ht="17.25" customHeight="1" x14ac:dyDescent="0.2">
      <c r="A83" s="6" t="s">
        <v>138</v>
      </c>
      <c r="B83" s="11" t="s">
        <v>139</v>
      </c>
      <c r="C83" s="12">
        <v>96000</v>
      </c>
      <c r="D83" s="12">
        <v>190712.49</v>
      </c>
      <c r="E83" s="12">
        <v>0</v>
      </c>
      <c r="F83" s="12">
        <f>SUM(C83:E83)</f>
        <v>286712.49</v>
      </c>
    </row>
    <row r="84" spans="1:6" s="10" customFormat="1" ht="17.25" customHeight="1" x14ac:dyDescent="0.2">
      <c r="A84" s="6" t="s">
        <v>140</v>
      </c>
      <c r="B84" s="11" t="s">
        <v>141</v>
      </c>
      <c r="C84" s="12">
        <v>0</v>
      </c>
      <c r="D84" s="12">
        <v>9236.4699999999993</v>
      </c>
      <c r="E84" s="12">
        <v>0</v>
      </c>
      <c r="F84" s="12">
        <f>SUM(C84:E84)</f>
        <v>9236.4699999999993</v>
      </c>
    </row>
    <row r="85" spans="1:6" s="10" customFormat="1" ht="17.25" customHeight="1" x14ac:dyDescent="0.2">
      <c r="A85" s="6" t="s">
        <v>142</v>
      </c>
      <c r="B85" s="7" t="s">
        <v>143</v>
      </c>
      <c r="C85" s="8">
        <f t="shared" ref="C85:D85" si="33">C86+C88+C90</f>
        <v>0</v>
      </c>
      <c r="D85" s="8">
        <f t="shared" si="33"/>
        <v>55146.23</v>
      </c>
      <c r="E85" s="8">
        <f>E86+E88+E90</f>
        <v>17000</v>
      </c>
      <c r="F85" s="8">
        <f>F86+F88+F90</f>
        <v>72146.23000000001</v>
      </c>
    </row>
    <row r="86" spans="1:6" s="10" customFormat="1" ht="17.25" customHeight="1" x14ac:dyDescent="0.2">
      <c r="A86" s="6" t="s">
        <v>144</v>
      </c>
      <c r="B86" s="11" t="s">
        <v>145</v>
      </c>
      <c r="C86" s="12">
        <f t="shared" ref="C86:D86" si="34">(C87)</f>
        <v>0</v>
      </c>
      <c r="D86" s="12">
        <f t="shared" si="34"/>
        <v>30000</v>
      </c>
      <c r="E86" s="12">
        <f>(E87)</f>
        <v>15000</v>
      </c>
      <c r="F86" s="12">
        <f>(F87)</f>
        <v>45000</v>
      </c>
    </row>
    <row r="87" spans="1:6" s="10" customFormat="1" ht="17.25" customHeight="1" x14ac:dyDescent="0.2">
      <c r="A87" s="6" t="s">
        <v>146</v>
      </c>
      <c r="B87" s="11" t="s">
        <v>147</v>
      </c>
      <c r="C87" s="12">
        <v>0</v>
      </c>
      <c r="D87" s="12">
        <v>30000</v>
      </c>
      <c r="E87" s="12">
        <v>15000</v>
      </c>
      <c r="F87" s="12">
        <f>SUM(C87:E87)</f>
        <v>45000</v>
      </c>
    </row>
    <row r="88" spans="1:6" s="10" customFormat="1" ht="17.25" customHeight="1" x14ac:dyDescent="0.2">
      <c r="A88" s="6" t="s">
        <v>148</v>
      </c>
      <c r="B88" s="11" t="s">
        <v>149</v>
      </c>
      <c r="C88" s="12">
        <f t="shared" ref="C88:D88" si="35">C89</f>
        <v>0</v>
      </c>
      <c r="D88" s="12">
        <f t="shared" si="35"/>
        <v>6081.33</v>
      </c>
      <c r="E88" s="12">
        <f>E89</f>
        <v>2000</v>
      </c>
      <c r="F88" s="12">
        <f>F89</f>
        <v>8081.33</v>
      </c>
    </row>
    <row r="89" spans="1:6" s="10" customFormat="1" ht="17.25" customHeight="1" x14ac:dyDescent="0.2">
      <c r="A89" s="6" t="s">
        <v>150</v>
      </c>
      <c r="B89" s="11" t="s">
        <v>151</v>
      </c>
      <c r="C89" s="12">
        <v>0</v>
      </c>
      <c r="D89" s="12">
        <v>6081.33</v>
      </c>
      <c r="E89" s="12">
        <v>2000</v>
      </c>
      <c r="F89" s="12">
        <f>SUM(C89:E89)</f>
        <v>8081.33</v>
      </c>
    </row>
    <row r="90" spans="1:6" s="10" customFormat="1" ht="17.25" customHeight="1" x14ac:dyDescent="0.2">
      <c r="A90" s="6" t="s">
        <v>152</v>
      </c>
      <c r="B90" s="11" t="s">
        <v>153</v>
      </c>
      <c r="C90" s="12">
        <f t="shared" ref="C90:D90" si="36">C91</f>
        <v>0</v>
      </c>
      <c r="D90" s="12">
        <f t="shared" si="36"/>
        <v>19064.900000000001</v>
      </c>
      <c r="E90" s="12">
        <f>E91</f>
        <v>0</v>
      </c>
      <c r="F90" s="12">
        <f>F91</f>
        <v>19064.900000000001</v>
      </c>
    </row>
    <row r="91" spans="1:6" s="10" customFormat="1" ht="17.25" customHeight="1" x14ac:dyDescent="0.2">
      <c r="A91" s="6" t="s">
        <v>154</v>
      </c>
      <c r="B91" s="11" t="s">
        <v>155</v>
      </c>
      <c r="C91" s="12">
        <v>0</v>
      </c>
      <c r="D91" s="12">
        <v>19064.900000000001</v>
      </c>
      <c r="E91" s="12">
        <v>0</v>
      </c>
      <c r="F91" s="12">
        <f>SUM(C91:E91)</f>
        <v>19064.900000000001</v>
      </c>
    </row>
    <row r="92" spans="1:6" s="10" customFormat="1" ht="17.25" customHeight="1" x14ac:dyDescent="0.2">
      <c r="A92" s="6" t="s">
        <v>156</v>
      </c>
      <c r="B92" s="11" t="s">
        <v>157</v>
      </c>
      <c r="C92" s="8">
        <f t="shared" ref="C92:D92" si="37">C93+C95+C97+C99+C101+C103+C105</f>
        <v>24000</v>
      </c>
      <c r="D92" s="8">
        <f t="shared" si="37"/>
        <v>141934.19999999998</v>
      </c>
      <c r="E92" s="8">
        <f>E93+E95+E97+E99+E101+E103+E105</f>
        <v>274000</v>
      </c>
      <c r="F92" s="8">
        <f>F93+F95+F97+F99+F101+F103+F105</f>
        <v>439934.2</v>
      </c>
    </row>
    <row r="93" spans="1:6" s="10" customFormat="1" ht="17.25" customHeight="1" x14ac:dyDescent="0.2">
      <c r="A93" s="6" t="s">
        <v>158</v>
      </c>
      <c r="B93" s="11" t="s">
        <v>159</v>
      </c>
      <c r="C93" s="12">
        <f t="shared" ref="C93:D93" si="38">C94</f>
        <v>0</v>
      </c>
      <c r="D93" s="12">
        <f t="shared" si="38"/>
        <v>21586.6</v>
      </c>
      <c r="E93" s="12">
        <f>E94</f>
        <v>110000</v>
      </c>
      <c r="F93" s="12">
        <f>F94</f>
        <v>131586.6</v>
      </c>
    </row>
    <row r="94" spans="1:6" s="10" customFormat="1" ht="17.25" customHeight="1" x14ac:dyDescent="0.2">
      <c r="A94" s="6" t="s">
        <v>160</v>
      </c>
      <c r="B94" s="11" t="s">
        <v>161</v>
      </c>
      <c r="C94" s="12">
        <v>0</v>
      </c>
      <c r="D94" s="12">
        <v>21586.6</v>
      </c>
      <c r="E94" s="12">
        <v>110000</v>
      </c>
      <c r="F94" s="12">
        <f>SUM(C94:E94)</f>
        <v>131586.6</v>
      </c>
    </row>
    <row r="95" spans="1:6" s="10" customFormat="1" ht="17.25" customHeight="1" x14ac:dyDescent="0.2">
      <c r="A95" s="6" t="s">
        <v>162</v>
      </c>
      <c r="B95" s="11" t="s">
        <v>163</v>
      </c>
      <c r="C95" s="12">
        <f t="shared" ref="C95:D95" si="39">C96</f>
        <v>0</v>
      </c>
      <c r="D95" s="12">
        <f t="shared" si="39"/>
        <v>5755.34</v>
      </c>
      <c r="E95" s="12">
        <f>E96</f>
        <v>40000</v>
      </c>
      <c r="F95" s="12">
        <f>F96</f>
        <v>45755.34</v>
      </c>
    </row>
    <row r="96" spans="1:6" s="10" customFormat="1" ht="17.25" customHeight="1" x14ac:dyDescent="0.2">
      <c r="A96" s="6" t="s">
        <v>164</v>
      </c>
      <c r="B96" s="11" t="s">
        <v>165</v>
      </c>
      <c r="C96" s="12">
        <v>0</v>
      </c>
      <c r="D96" s="12">
        <v>5755.34</v>
      </c>
      <c r="E96" s="12">
        <v>40000</v>
      </c>
      <c r="F96" s="12">
        <f>SUM(C96:E96)</f>
        <v>45755.34</v>
      </c>
    </row>
    <row r="97" spans="1:6" s="10" customFormat="1" ht="17.25" customHeight="1" x14ac:dyDescent="0.2">
      <c r="A97" s="6" t="s">
        <v>166</v>
      </c>
      <c r="B97" s="11" t="s">
        <v>167</v>
      </c>
      <c r="C97" s="12">
        <f t="shared" ref="C97:D97" si="40">C98</f>
        <v>0</v>
      </c>
      <c r="D97" s="12">
        <f t="shared" si="40"/>
        <v>7944.21</v>
      </c>
      <c r="E97" s="12">
        <f>E98</f>
        <v>10000</v>
      </c>
      <c r="F97" s="12">
        <f>F98</f>
        <v>17944.21</v>
      </c>
    </row>
    <row r="98" spans="1:6" s="10" customFormat="1" ht="17.25" customHeight="1" x14ac:dyDescent="0.2">
      <c r="A98" s="6" t="s">
        <v>168</v>
      </c>
      <c r="B98" s="11" t="s">
        <v>169</v>
      </c>
      <c r="C98" s="12">
        <v>0</v>
      </c>
      <c r="D98" s="12">
        <v>7944.21</v>
      </c>
      <c r="E98" s="12">
        <v>10000</v>
      </c>
      <c r="F98" s="12">
        <f>SUM(C98:E98)</f>
        <v>17944.21</v>
      </c>
    </row>
    <row r="99" spans="1:6" s="10" customFormat="1" ht="17.25" customHeight="1" x14ac:dyDescent="0.2">
      <c r="A99" s="6" t="s">
        <v>170</v>
      </c>
      <c r="B99" s="11" t="s">
        <v>171</v>
      </c>
      <c r="C99" s="12">
        <f t="shared" ref="C99:D99" si="41">C100</f>
        <v>0</v>
      </c>
      <c r="D99" s="12">
        <f t="shared" si="41"/>
        <v>20927.45</v>
      </c>
      <c r="E99" s="12">
        <f>E100</f>
        <v>60000</v>
      </c>
      <c r="F99" s="12">
        <f>F100</f>
        <v>80927.45</v>
      </c>
    </row>
    <row r="100" spans="1:6" s="10" customFormat="1" ht="17.25" customHeight="1" x14ac:dyDescent="0.2">
      <c r="A100" s="6" t="s">
        <v>172</v>
      </c>
      <c r="B100" s="11" t="s">
        <v>173</v>
      </c>
      <c r="C100" s="12">
        <v>0</v>
      </c>
      <c r="D100" s="12">
        <v>20927.45</v>
      </c>
      <c r="E100" s="12">
        <v>60000</v>
      </c>
      <c r="F100" s="12">
        <f>SUM(C100:E100)</f>
        <v>80927.45</v>
      </c>
    </row>
    <row r="101" spans="1:6" s="10" customFormat="1" ht="17.25" customHeight="1" x14ac:dyDescent="0.2">
      <c r="A101" s="6" t="s">
        <v>174</v>
      </c>
      <c r="B101" s="11" t="s">
        <v>175</v>
      </c>
      <c r="C101" s="12">
        <f t="shared" ref="C101:D101" si="42">C102</f>
        <v>24000</v>
      </c>
      <c r="D101" s="12">
        <f t="shared" si="42"/>
        <v>44191.7</v>
      </c>
      <c r="E101" s="12">
        <f>E102</f>
        <v>0</v>
      </c>
      <c r="F101" s="12">
        <f>F102</f>
        <v>68191.7</v>
      </c>
    </row>
    <row r="102" spans="1:6" s="10" customFormat="1" ht="17.25" customHeight="1" x14ac:dyDescent="0.2">
      <c r="A102" s="6" t="s">
        <v>176</v>
      </c>
      <c r="B102" s="11" t="s">
        <v>177</v>
      </c>
      <c r="C102" s="12">
        <v>24000</v>
      </c>
      <c r="D102" s="12">
        <v>44191.7</v>
      </c>
      <c r="E102" s="12">
        <v>0</v>
      </c>
      <c r="F102" s="12">
        <f>SUM(C102:E102)</f>
        <v>68191.7</v>
      </c>
    </row>
    <row r="103" spans="1:6" s="10" customFormat="1" ht="17.25" customHeight="1" x14ac:dyDescent="0.2">
      <c r="A103" s="6" t="s">
        <v>178</v>
      </c>
      <c r="B103" s="11" t="s">
        <v>179</v>
      </c>
      <c r="C103" s="12">
        <f t="shared" ref="C103:D103" si="43">C104</f>
        <v>0</v>
      </c>
      <c r="D103" s="12">
        <f t="shared" si="43"/>
        <v>41000</v>
      </c>
      <c r="E103" s="12">
        <f>E104</f>
        <v>54000</v>
      </c>
      <c r="F103" s="12">
        <f>F104</f>
        <v>95000</v>
      </c>
    </row>
    <row r="104" spans="1:6" s="10" customFormat="1" ht="17.25" customHeight="1" x14ac:dyDescent="0.2">
      <c r="A104" s="6" t="s">
        <v>180</v>
      </c>
      <c r="B104" s="11" t="s">
        <v>179</v>
      </c>
      <c r="C104" s="12">
        <v>0</v>
      </c>
      <c r="D104" s="12">
        <v>41000</v>
      </c>
      <c r="E104" s="12">
        <v>54000</v>
      </c>
      <c r="F104" s="12">
        <f>SUM(C104:E104)</f>
        <v>95000</v>
      </c>
    </row>
    <row r="105" spans="1:6" s="10" customFormat="1" ht="17.25" customHeight="1" x14ac:dyDescent="0.2">
      <c r="A105" s="14">
        <v>29900</v>
      </c>
      <c r="B105" s="11" t="s">
        <v>181</v>
      </c>
      <c r="C105" s="12">
        <f t="shared" ref="C105:D105" si="44">(C106)</f>
        <v>0</v>
      </c>
      <c r="D105" s="12">
        <f t="shared" si="44"/>
        <v>528.9</v>
      </c>
      <c r="E105" s="12">
        <f>(E106)</f>
        <v>0</v>
      </c>
      <c r="F105" s="12">
        <f>(F106)</f>
        <v>528.9</v>
      </c>
    </row>
    <row r="106" spans="1:6" s="10" customFormat="1" ht="17.25" customHeight="1" x14ac:dyDescent="0.2">
      <c r="A106" s="14">
        <v>29901</v>
      </c>
      <c r="B106" s="11" t="s">
        <v>182</v>
      </c>
      <c r="C106" s="12">
        <v>0</v>
      </c>
      <c r="D106" s="12">
        <v>528.9</v>
      </c>
      <c r="E106" s="12">
        <v>0</v>
      </c>
      <c r="F106" s="12">
        <f>SUM(C106:E106)</f>
        <v>528.9</v>
      </c>
    </row>
    <row r="107" spans="1:6" s="10" customFormat="1" ht="17.25" customHeight="1" x14ac:dyDescent="0.2">
      <c r="A107" s="6" t="s">
        <v>183</v>
      </c>
      <c r="B107" s="11" t="s">
        <v>184</v>
      </c>
      <c r="C107" s="8">
        <f t="shared" ref="C107:D107" si="45">C108+C121+C126+C137+C144+C159+C169+C178</f>
        <v>358740</v>
      </c>
      <c r="D107" s="8">
        <f t="shared" si="45"/>
        <v>3319059.7299999995</v>
      </c>
      <c r="E107" s="8">
        <f>E108+E121+E126+E137+E144+E159+E169+E178</f>
        <v>4966658</v>
      </c>
      <c r="F107" s="8">
        <f>F108+F121+F126+F137+F144+F159+F169+F178</f>
        <v>8644457.7300000004</v>
      </c>
    </row>
    <row r="108" spans="1:6" s="10" customFormat="1" ht="17.25" customHeight="1" x14ac:dyDescent="0.2">
      <c r="A108" s="6" t="s">
        <v>185</v>
      </c>
      <c r="B108" s="11" t="s">
        <v>186</v>
      </c>
      <c r="C108" s="8">
        <f t="shared" ref="C108:D108" si="46">C109+C111+C113+C115+C117+C119</f>
        <v>0</v>
      </c>
      <c r="D108" s="8">
        <f t="shared" si="46"/>
        <v>639383.96000000008</v>
      </c>
      <c r="E108" s="8">
        <f>E109+E111+E113+E115+E117+E119</f>
        <v>1658000</v>
      </c>
      <c r="F108" s="8">
        <f>F109+F111+F113+F115+F117+F119</f>
        <v>2297383.9600000004</v>
      </c>
    </row>
    <row r="109" spans="1:6" s="10" customFormat="1" ht="17.25" customHeight="1" x14ac:dyDescent="0.2">
      <c r="A109" s="6" t="s">
        <v>187</v>
      </c>
      <c r="B109" s="11" t="s">
        <v>188</v>
      </c>
      <c r="C109" s="12">
        <f>C110</f>
        <v>0</v>
      </c>
      <c r="D109" s="12">
        <f t="shared" ref="D109:E109" si="47">(D110)</f>
        <v>0</v>
      </c>
      <c r="E109" s="12">
        <f t="shared" si="47"/>
        <v>1655000</v>
      </c>
      <c r="F109" s="12">
        <f>(F110)</f>
        <v>1655000</v>
      </c>
    </row>
    <row r="110" spans="1:6" s="10" customFormat="1" ht="17.25" customHeight="1" x14ac:dyDescent="0.2">
      <c r="A110" s="6" t="s">
        <v>189</v>
      </c>
      <c r="B110" s="11" t="s">
        <v>190</v>
      </c>
      <c r="C110" s="12">
        <v>0</v>
      </c>
      <c r="D110" s="12">
        <v>0</v>
      </c>
      <c r="E110" s="12">
        <v>1655000</v>
      </c>
      <c r="F110" s="12">
        <f>SUM(C110:E110)</f>
        <v>1655000</v>
      </c>
    </row>
    <row r="111" spans="1:6" s="10" customFormat="1" ht="17.25" customHeight="1" x14ac:dyDescent="0.2">
      <c r="A111" s="6" t="s">
        <v>191</v>
      </c>
      <c r="B111" s="11" t="s">
        <v>192</v>
      </c>
      <c r="C111" s="12">
        <f t="shared" ref="C111:D111" si="48">C112</f>
        <v>0</v>
      </c>
      <c r="D111" s="12">
        <f t="shared" si="48"/>
        <v>5994.51</v>
      </c>
      <c r="E111" s="12">
        <f>E112</f>
        <v>3000</v>
      </c>
      <c r="F111" s="12">
        <f>F112</f>
        <v>8994.51</v>
      </c>
    </row>
    <row r="112" spans="1:6" s="10" customFormat="1" ht="17.25" customHeight="1" x14ac:dyDescent="0.2">
      <c r="A112" s="6" t="s">
        <v>193</v>
      </c>
      <c r="B112" s="11" t="s">
        <v>192</v>
      </c>
      <c r="C112" s="12">
        <v>0</v>
      </c>
      <c r="D112" s="12">
        <v>5994.51</v>
      </c>
      <c r="E112" s="12">
        <v>3000</v>
      </c>
      <c r="F112" s="12">
        <f>SUM(C112:E112)</f>
        <v>8994.51</v>
      </c>
    </row>
    <row r="113" spans="1:6" s="10" customFormat="1" ht="17.25" customHeight="1" x14ac:dyDescent="0.2">
      <c r="A113" s="6" t="s">
        <v>194</v>
      </c>
      <c r="B113" s="11" t="s">
        <v>195</v>
      </c>
      <c r="C113" s="12">
        <f t="shared" ref="C113:D113" si="49">C114</f>
        <v>0</v>
      </c>
      <c r="D113" s="12">
        <f t="shared" si="49"/>
        <v>268890.17</v>
      </c>
      <c r="E113" s="12">
        <f>E114</f>
        <v>0</v>
      </c>
      <c r="F113" s="12">
        <f>F114</f>
        <v>268890.17</v>
      </c>
    </row>
    <row r="114" spans="1:6" s="10" customFormat="1" ht="17.25" customHeight="1" x14ac:dyDescent="0.2">
      <c r="A114" s="6" t="s">
        <v>196</v>
      </c>
      <c r="B114" s="11" t="s">
        <v>195</v>
      </c>
      <c r="C114" s="12">
        <v>0</v>
      </c>
      <c r="D114" s="12">
        <v>268890.17</v>
      </c>
      <c r="E114" s="12">
        <v>0</v>
      </c>
      <c r="F114" s="12">
        <f>SUM(C114:E114)</f>
        <v>268890.17</v>
      </c>
    </row>
    <row r="115" spans="1:6" s="10" customFormat="1" ht="17.25" customHeight="1" x14ac:dyDescent="0.2">
      <c r="A115" s="6" t="s">
        <v>197</v>
      </c>
      <c r="B115" s="11" t="s">
        <v>198</v>
      </c>
      <c r="C115" s="12">
        <f t="shared" ref="C115:D115" si="50">C116</f>
        <v>0</v>
      </c>
      <c r="D115" s="12">
        <f t="shared" si="50"/>
        <v>106734.6</v>
      </c>
      <c r="E115" s="12">
        <f>E116</f>
        <v>0</v>
      </c>
      <c r="F115" s="12">
        <f>F116</f>
        <v>106734.6</v>
      </c>
    </row>
    <row r="116" spans="1:6" s="10" customFormat="1" ht="17.25" customHeight="1" x14ac:dyDescent="0.2">
      <c r="A116" s="6" t="s">
        <v>199</v>
      </c>
      <c r="B116" s="11" t="s">
        <v>198</v>
      </c>
      <c r="C116" s="12">
        <v>0</v>
      </c>
      <c r="D116" s="12">
        <v>106734.6</v>
      </c>
      <c r="E116" s="12">
        <v>0</v>
      </c>
      <c r="F116" s="12">
        <f>SUM(C116:E116)</f>
        <v>106734.6</v>
      </c>
    </row>
    <row r="117" spans="1:6" s="10" customFormat="1" ht="17.25" customHeight="1" x14ac:dyDescent="0.2">
      <c r="A117" s="6" t="s">
        <v>200</v>
      </c>
      <c r="B117" s="11" t="s">
        <v>201</v>
      </c>
      <c r="C117" s="12">
        <f t="shared" ref="C117:D117" si="51">C118</f>
        <v>0</v>
      </c>
      <c r="D117" s="12">
        <f t="shared" si="51"/>
        <v>237600</v>
      </c>
      <c r="E117" s="12">
        <f>E118</f>
        <v>0</v>
      </c>
      <c r="F117" s="12">
        <f>F118</f>
        <v>237600</v>
      </c>
    </row>
    <row r="118" spans="1:6" s="10" customFormat="1" ht="17.25" customHeight="1" x14ac:dyDescent="0.2">
      <c r="A118" s="6" t="s">
        <v>202</v>
      </c>
      <c r="B118" s="11" t="s">
        <v>203</v>
      </c>
      <c r="C118" s="12">
        <v>0</v>
      </c>
      <c r="D118" s="12">
        <v>237600</v>
      </c>
      <c r="E118" s="12">
        <v>0</v>
      </c>
      <c r="F118" s="12">
        <f>SUM(C118:E118)</f>
        <v>237600</v>
      </c>
    </row>
    <row r="119" spans="1:6" s="10" customFormat="1" ht="17.25" customHeight="1" x14ac:dyDescent="0.2">
      <c r="A119" s="6" t="s">
        <v>204</v>
      </c>
      <c r="B119" s="11" t="s">
        <v>205</v>
      </c>
      <c r="C119" s="12">
        <f t="shared" ref="C119:D119" si="52">C120</f>
        <v>0</v>
      </c>
      <c r="D119" s="12">
        <f t="shared" si="52"/>
        <v>20164.68</v>
      </c>
      <c r="E119" s="12">
        <f>E120</f>
        <v>0</v>
      </c>
      <c r="F119" s="12">
        <f>F120</f>
        <v>20164.68</v>
      </c>
    </row>
    <row r="120" spans="1:6" s="10" customFormat="1" ht="17.25" customHeight="1" x14ac:dyDescent="0.2">
      <c r="A120" s="14">
        <v>31801</v>
      </c>
      <c r="B120" s="11" t="s">
        <v>206</v>
      </c>
      <c r="C120" s="12">
        <v>0</v>
      </c>
      <c r="D120" s="12">
        <v>20164.68</v>
      </c>
      <c r="E120" s="12">
        <v>0</v>
      </c>
      <c r="F120" s="12">
        <f>SUM(C120:E120)</f>
        <v>20164.68</v>
      </c>
    </row>
    <row r="121" spans="1:6" s="10" customFormat="1" ht="17.25" customHeight="1" x14ac:dyDescent="0.2">
      <c r="A121" s="6" t="s">
        <v>207</v>
      </c>
      <c r="B121" s="11" t="s">
        <v>208</v>
      </c>
      <c r="C121" s="8">
        <f t="shared" ref="C121:D121" si="53">C123+C125</f>
        <v>0</v>
      </c>
      <c r="D121" s="8">
        <f t="shared" si="53"/>
        <v>134363.19999999998</v>
      </c>
      <c r="E121" s="8">
        <f>E123+E125</f>
        <v>160000</v>
      </c>
      <c r="F121" s="8">
        <f>F123+F125</f>
        <v>294363.2</v>
      </c>
    </row>
    <row r="122" spans="1:6" s="10" customFormat="1" ht="17.25" customHeight="1" x14ac:dyDescent="0.2">
      <c r="A122" s="6" t="s">
        <v>209</v>
      </c>
      <c r="B122" s="11" t="s">
        <v>210</v>
      </c>
      <c r="C122" s="12">
        <f t="shared" ref="C122:D122" si="54">C123</f>
        <v>0</v>
      </c>
      <c r="D122" s="12">
        <f t="shared" si="54"/>
        <v>112920.18</v>
      </c>
      <c r="E122" s="12">
        <f>E123</f>
        <v>160000</v>
      </c>
      <c r="F122" s="12">
        <f>F123</f>
        <v>272920.18</v>
      </c>
    </row>
    <row r="123" spans="1:6" s="10" customFormat="1" ht="17.25" customHeight="1" x14ac:dyDescent="0.2">
      <c r="A123" s="6" t="s">
        <v>211</v>
      </c>
      <c r="B123" s="11" t="s">
        <v>210</v>
      </c>
      <c r="C123" s="12">
        <v>0</v>
      </c>
      <c r="D123" s="12">
        <v>112920.18</v>
      </c>
      <c r="E123" s="12">
        <v>160000</v>
      </c>
      <c r="F123" s="12">
        <f>SUM(C123:E123)</f>
        <v>272920.18</v>
      </c>
    </row>
    <row r="124" spans="1:6" s="10" customFormat="1" ht="17.25" customHeight="1" x14ac:dyDescent="0.2">
      <c r="A124" s="14">
        <v>32700</v>
      </c>
      <c r="B124" s="11" t="s">
        <v>212</v>
      </c>
      <c r="C124" s="12">
        <f t="shared" ref="C124:D124" si="55">C125</f>
        <v>0</v>
      </c>
      <c r="D124" s="12">
        <f t="shared" si="55"/>
        <v>21443.02</v>
      </c>
      <c r="E124" s="12">
        <f>E125</f>
        <v>0</v>
      </c>
      <c r="F124" s="12">
        <f>F125</f>
        <v>21443.02</v>
      </c>
    </row>
    <row r="125" spans="1:6" s="10" customFormat="1" ht="17.25" customHeight="1" x14ac:dyDescent="0.2">
      <c r="A125" s="14">
        <v>32701</v>
      </c>
      <c r="B125" s="11" t="s">
        <v>213</v>
      </c>
      <c r="C125" s="12">
        <v>0</v>
      </c>
      <c r="D125" s="12">
        <v>21443.02</v>
      </c>
      <c r="E125" s="12">
        <v>0</v>
      </c>
      <c r="F125" s="12">
        <f>SUM(C125:E125)</f>
        <v>21443.02</v>
      </c>
    </row>
    <row r="126" spans="1:6" s="10" customFormat="1" ht="17.25" customHeight="1" x14ac:dyDescent="0.2">
      <c r="A126" s="6" t="s">
        <v>214</v>
      </c>
      <c r="B126" s="11" t="s">
        <v>215</v>
      </c>
      <c r="C126" s="8">
        <f t="shared" ref="C126:D126" si="56">C127+C129+C131+C133+C135</f>
        <v>0</v>
      </c>
      <c r="D126" s="8">
        <f t="shared" si="56"/>
        <v>1100348.8</v>
      </c>
      <c r="E126" s="8">
        <f>E127+E129+E131+E133+E135</f>
        <v>1523000</v>
      </c>
      <c r="F126" s="8">
        <f>F127+F129+F131+F133+F135</f>
        <v>2623348.7999999998</v>
      </c>
    </row>
    <row r="127" spans="1:6" s="10" customFormat="1" ht="17.25" customHeight="1" x14ac:dyDescent="0.2">
      <c r="A127" s="6" t="s">
        <v>216</v>
      </c>
      <c r="B127" s="11" t="s">
        <v>217</v>
      </c>
      <c r="C127" s="12">
        <f t="shared" ref="C127:D127" si="57">C128</f>
        <v>0</v>
      </c>
      <c r="D127" s="12">
        <f t="shared" si="57"/>
        <v>378400</v>
      </c>
      <c r="E127" s="12">
        <f>E128</f>
        <v>98000</v>
      </c>
      <c r="F127" s="12">
        <f>F128</f>
        <v>476400</v>
      </c>
    </row>
    <row r="128" spans="1:6" s="10" customFormat="1" ht="17.25" customHeight="1" x14ac:dyDescent="0.2">
      <c r="A128" s="6" t="s">
        <v>218</v>
      </c>
      <c r="B128" s="11" t="s">
        <v>219</v>
      </c>
      <c r="C128" s="12">
        <v>0</v>
      </c>
      <c r="D128" s="12">
        <v>378400</v>
      </c>
      <c r="E128" s="12">
        <v>98000</v>
      </c>
      <c r="F128" s="12">
        <f>SUM(C128:E128)</f>
        <v>476400</v>
      </c>
    </row>
    <row r="129" spans="1:6" s="10" customFormat="1" ht="17.25" customHeight="1" x14ac:dyDescent="0.2">
      <c r="A129" s="6" t="s">
        <v>220</v>
      </c>
      <c r="B129" s="11" t="s">
        <v>221</v>
      </c>
      <c r="C129" s="12">
        <f t="shared" ref="C129:D129" si="58">C130</f>
        <v>0</v>
      </c>
      <c r="D129" s="12">
        <f t="shared" si="58"/>
        <v>0</v>
      </c>
      <c r="E129" s="12">
        <f>E130</f>
        <v>485000</v>
      </c>
      <c r="F129" s="12">
        <f>F130</f>
        <v>485000</v>
      </c>
    </row>
    <row r="130" spans="1:6" s="10" customFormat="1" ht="17.25" customHeight="1" x14ac:dyDescent="0.2">
      <c r="A130" s="6" t="s">
        <v>222</v>
      </c>
      <c r="B130" s="11" t="s">
        <v>221</v>
      </c>
      <c r="C130" s="12">
        <v>0</v>
      </c>
      <c r="D130" s="12">
        <v>0</v>
      </c>
      <c r="E130" s="12">
        <v>485000</v>
      </c>
      <c r="F130" s="12">
        <f>SUM(C130:E130)</f>
        <v>485000</v>
      </c>
    </row>
    <row r="131" spans="1:6" s="10" customFormat="1" ht="17.25" customHeight="1" x14ac:dyDescent="0.2">
      <c r="A131" s="6" t="s">
        <v>223</v>
      </c>
      <c r="B131" s="11" t="s">
        <v>224</v>
      </c>
      <c r="C131" s="12">
        <f t="shared" ref="C131:D131" si="59">C132</f>
        <v>0</v>
      </c>
      <c r="D131" s="12">
        <f t="shared" si="59"/>
        <v>0</v>
      </c>
      <c r="E131" s="12">
        <f>E132</f>
        <v>240000</v>
      </c>
      <c r="F131" s="12">
        <f>F132</f>
        <v>240000</v>
      </c>
    </row>
    <row r="132" spans="1:6" s="10" customFormat="1" ht="17.25" customHeight="1" x14ac:dyDescent="0.2">
      <c r="A132" s="6" t="s">
        <v>225</v>
      </c>
      <c r="B132" s="11" t="s">
        <v>226</v>
      </c>
      <c r="C132" s="12">
        <v>0</v>
      </c>
      <c r="D132" s="12">
        <v>0</v>
      </c>
      <c r="E132" s="12">
        <v>240000</v>
      </c>
      <c r="F132" s="12">
        <f>SUM(C132:E132)</f>
        <v>240000</v>
      </c>
    </row>
    <row r="133" spans="1:6" s="10" customFormat="1" ht="17.25" customHeight="1" x14ac:dyDescent="0.2">
      <c r="A133" s="6" t="s">
        <v>227</v>
      </c>
      <c r="B133" s="11" t="s">
        <v>228</v>
      </c>
      <c r="C133" s="12">
        <f t="shared" ref="C133:D133" si="60">C134</f>
        <v>0</v>
      </c>
      <c r="D133" s="12">
        <f t="shared" si="60"/>
        <v>721948.8</v>
      </c>
      <c r="E133" s="12">
        <f>E134</f>
        <v>0</v>
      </c>
      <c r="F133" s="12">
        <f>F134</f>
        <v>721948.8</v>
      </c>
    </row>
    <row r="134" spans="1:6" s="10" customFormat="1" ht="17.25" customHeight="1" x14ac:dyDescent="0.2">
      <c r="A134" s="6" t="s">
        <v>229</v>
      </c>
      <c r="B134" s="11" t="s">
        <v>230</v>
      </c>
      <c r="C134" s="12">
        <v>0</v>
      </c>
      <c r="D134" s="12">
        <v>721948.8</v>
      </c>
      <c r="E134" s="12">
        <v>0</v>
      </c>
      <c r="F134" s="12">
        <f>SUM(C134:E134)</f>
        <v>721948.8</v>
      </c>
    </row>
    <row r="135" spans="1:6" s="10" customFormat="1" ht="17.25" customHeight="1" x14ac:dyDescent="0.2">
      <c r="A135" s="14">
        <v>33900</v>
      </c>
      <c r="B135" s="11" t="s">
        <v>215</v>
      </c>
      <c r="C135" s="12">
        <f t="shared" ref="C135:D135" si="61">(C136)</f>
        <v>0</v>
      </c>
      <c r="D135" s="12">
        <f t="shared" si="61"/>
        <v>0</v>
      </c>
      <c r="E135" s="12">
        <f>(E136)</f>
        <v>700000</v>
      </c>
      <c r="F135" s="12">
        <f>(F136)</f>
        <v>700000</v>
      </c>
    </row>
    <row r="136" spans="1:6" s="10" customFormat="1" ht="17.25" customHeight="1" x14ac:dyDescent="0.2">
      <c r="A136" s="14">
        <v>33901</v>
      </c>
      <c r="B136" s="11" t="s">
        <v>215</v>
      </c>
      <c r="C136" s="12">
        <v>0</v>
      </c>
      <c r="D136" s="12">
        <v>0</v>
      </c>
      <c r="E136" s="12">
        <v>700000</v>
      </c>
      <c r="F136" s="12">
        <f>SUM(C136:E136)</f>
        <v>700000</v>
      </c>
    </row>
    <row r="137" spans="1:6" s="10" customFormat="1" ht="17.25" customHeight="1" x14ac:dyDescent="0.2">
      <c r="A137" s="6" t="s">
        <v>231</v>
      </c>
      <c r="B137" s="11" t="s">
        <v>232</v>
      </c>
      <c r="C137" s="8">
        <f t="shared" ref="C137:D137" si="62">C138+C140+C142</f>
        <v>0</v>
      </c>
      <c r="D137" s="8">
        <f t="shared" si="62"/>
        <v>35994.49</v>
      </c>
      <c r="E137" s="8">
        <f>E138+E140+E142</f>
        <v>230014</v>
      </c>
      <c r="F137" s="8">
        <f>F138+F140+F142</f>
        <v>266008.49</v>
      </c>
    </row>
    <row r="138" spans="1:6" s="10" customFormat="1" ht="17.25" customHeight="1" x14ac:dyDescent="0.2">
      <c r="A138" s="6" t="s">
        <v>233</v>
      </c>
      <c r="B138" s="11" t="s">
        <v>234</v>
      </c>
      <c r="C138" s="12">
        <f t="shared" ref="C138:D138" si="63">C139</f>
        <v>0</v>
      </c>
      <c r="D138" s="12">
        <f t="shared" si="63"/>
        <v>35994.49</v>
      </c>
      <c r="E138" s="12">
        <f>E139</f>
        <v>30000</v>
      </c>
      <c r="F138" s="12">
        <f>F139</f>
        <v>65994.489999999991</v>
      </c>
    </row>
    <row r="139" spans="1:6" s="10" customFormat="1" ht="17.25" customHeight="1" x14ac:dyDescent="0.2">
      <c r="A139" s="6" t="s">
        <v>235</v>
      </c>
      <c r="B139" s="11" t="s">
        <v>236</v>
      </c>
      <c r="C139" s="12">
        <v>0</v>
      </c>
      <c r="D139" s="12">
        <v>35994.49</v>
      </c>
      <c r="E139" s="12">
        <v>30000</v>
      </c>
      <c r="F139" s="12">
        <f>SUM(C139:E139)</f>
        <v>65994.489999999991</v>
      </c>
    </row>
    <row r="140" spans="1:6" s="10" customFormat="1" ht="17.25" customHeight="1" x14ac:dyDescent="0.2">
      <c r="A140" s="6" t="s">
        <v>237</v>
      </c>
      <c r="B140" s="11" t="s">
        <v>238</v>
      </c>
      <c r="C140" s="12">
        <f t="shared" ref="C140:D140" si="64">C141</f>
        <v>0</v>
      </c>
      <c r="D140" s="12">
        <f t="shared" si="64"/>
        <v>0</v>
      </c>
      <c r="E140" s="12">
        <f>E141</f>
        <v>132067</v>
      </c>
      <c r="F140" s="12">
        <f>F141</f>
        <v>132067</v>
      </c>
    </row>
    <row r="141" spans="1:6" s="10" customFormat="1" ht="17.25" customHeight="1" x14ac:dyDescent="0.2">
      <c r="A141" s="6" t="s">
        <v>239</v>
      </c>
      <c r="B141" s="11" t="s">
        <v>240</v>
      </c>
      <c r="C141" s="12">
        <v>0</v>
      </c>
      <c r="D141" s="12">
        <v>0</v>
      </c>
      <c r="E141" s="12">
        <v>132067</v>
      </c>
      <c r="F141" s="12">
        <f>SUM(C141:E141)</f>
        <v>132067</v>
      </c>
    </row>
    <row r="142" spans="1:6" s="10" customFormat="1" ht="17.25" customHeight="1" x14ac:dyDescent="0.2">
      <c r="A142" s="6" t="s">
        <v>241</v>
      </c>
      <c r="B142" s="11" t="s">
        <v>242</v>
      </c>
      <c r="C142" s="12">
        <f t="shared" ref="C142:D142" si="65">C143</f>
        <v>0</v>
      </c>
      <c r="D142" s="12">
        <f t="shared" si="65"/>
        <v>0</v>
      </c>
      <c r="E142" s="12">
        <f>E143</f>
        <v>67947</v>
      </c>
      <c r="F142" s="12">
        <f>F143</f>
        <v>67947</v>
      </c>
    </row>
    <row r="143" spans="1:6" s="10" customFormat="1" ht="17.25" customHeight="1" x14ac:dyDescent="0.2">
      <c r="A143" s="6" t="s">
        <v>243</v>
      </c>
      <c r="B143" s="11" t="s">
        <v>244</v>
      </c>
      <c r="C143" s="12">
        <v>0</v>
      </c>
      <c r="D143" s="12">
        <v>0</v>
      </c>
      <c r="E143" s="12">
        <v>67947</v>
      </c>
      <c r="F143" s="12">
        <f>SUM(C143:E143)</f>
        <v>67947</v>
      </c>
    </row>
    <row r="144" spans="1:6" s="10" customFormat="1" ht="17.25" customHeight="1" x14ac:dyDescent="0.2">
      <c r="A144" s="6" t="s">
        <v>245</v>
      </c>
      <c r="B144" s="11" t="s">
        <v>246</v>
      </c>
      <c r="C144" s="8">
        <f t="shared" ref="C144:D144" si="66">C145+C147+C149+C151+C153+C155+C157</f>
        <v>0</v>
      </c>
      <c r="D144" s="8">
        <f t="shared" si="66"/>
        <v>1193833.6099999999</v>
      </c>
      <c r="E144" s="8">
        <f>E145+E147+E149+E151+E153+E155+E157</f>
        <v>243000</v>
      </c>
      <c r="F144" s="8">
        <f>F145+F147+F149+F151+F153+F155+F157</f>
        <v>1436833.6099999999</v>
      </c>
    </row>
    <row r="145" spans="1:6" s="10" customFormat="1" ht="17.25" customHeight="1" x14ac:dyDescent="0.2">
      <c r="A145" s="6" t="s">
        <v>247</v>
      </c>
      <c r="B145" s="11" t="s">
        <v>248</v>
      </c>
      <c r="C145" s="12">
        <f t="shared" ref="C145:D145" si="67">C146</f>
        <v>0</v>
      </c>
      <c r="D145" s="12">
        <f t="shared" si="67"/>
        <v>0</v>
      </c>
      <c r="E145" s="12">
        <f>E146</f>
        <v>220000</v>
      </c>
      <c r="F145" s="12">
        <f>F146</f>
        <v>220000</v>
      </c>
    </row>
    <row r="146" spans="1:6" s="10" customFormat="1" ht="17.25" customHeight="1" x14ac:dyDescent="0.2">
      <c r="A146" s="6" t="s">
        <v>249</v>
      </c>
      <c r="B146" s="11" t="s">
        <v>250</v>
      </c>
      <c r="C146" s="12">
        <v>0</v>
      </c>
      <c r="D146" s="12">
        <v>0</v>
      </c>
      <c r="E146" s="12">
        <v>220000</v>
      </c>
      <c r="F146" s="12">
        <f>SUM(C146:E146)</f>
        <v>220000</v>
      </c>
    </row>
    <row r="147" spans="1:6" s="10" customFormat="1" ht="17.25" customHeight="1" x14ac:dyDescent="0.2">
      <c r="A147" s="6" t="s">
        <v>251</v>
      </c>
      <c r="B147" s="11" t="s">
        <v>252</v>
      </c>
      <c r="C147" s="12">
        <f t="shared" ref="C147:D147" si="68">C148</f>
        <v>0</v>
      </c>
      <c r="D147" s="12">
        <f t="shared" si="68"/>
        <v>0</v>
      </c>
      <c r="E147" s="12">
        <f>E148</f>
        <v>3000</v>
      </c>
      <c r="F147" s="12">
        <f>F148</f>
        <v>3000</v>
      </c>
    </row>
    <row r="148" spans="1:6" s="10" customFormat="1" ht="17.25" customHeight="1" x14ac:dyDescent="0.2">
      <c r="A148" s="6" t="s">
        <v>253</v>
      </c>
      <c r="B148" s="11" t="s">
        <v>254</v>
      </c>
      <c r="C148" s="12">
        <v>0</v>
      </c>
      <c r="D148" s="12">
        <v>0</v>
      </c>
      <c r="E148" s="12">
        <v>3000</v>
      </c>
      <c r="F148" s="12">
        <f>SUM(C148:E148)</f>
        <v>3000</v>
      </c>
    </row>
    <row r="149" spans="1:6" s="10" customFormat="1" ht="17.25" customHeight="1" x14ac:dyDescent="0.2">
      <c r="A149" s="6" t="s">
        <v>255</v>
      </c>
      <c r="B149" s="11" t="s">
        <v>256</v>
      </c>
      <c r="C149" s="12">
        <f t="shared" ref="C149:D149" si="69">C150</f>
        <v>0</v>
      </c>
      <c r="D149" s="12">
        <f t="shared" si="69"/>
        <v>0</v>
      </c>
      <c r="E149" s="12">
        <f>E150</f>
        <v>15000</v>
      </c>
      <c r="F149" s="12">
        <f>F150</f>
        <v>15000</v>
      </c>
    </row>
    <row r="150" spans="1:6" s="10" customFormat="1" ht="17.25" customHeight="1" x14ac:dyDescent="0.2">
      <c r="A150" s="14">
        <v>35302</v>
      </c>
      <c r="B150" s="11" t="s">
        <v>257</v>
      </c>
      <c r="C150" s="12">
        <v>0</v>
      </c>
      <c r="D150" s="12">
        <v>0</v>
      </c>
      <c r="E150" s="12">
        <v>15000</v>
      </c>
      <c r="F150" s="12">
        <f>SUM(C150:E150)</f>
        <v>15000</v>
      </c>
    </row>
    <row r="151" spans="1:6" s="10" customFormat="1" ht="17.25" customHeight="1" x14ac:dyDescent="0.2">
      <c r="A151" s="6" t="s">
        <v>258</v>
      </c>
      <c r="B151" s="11" t="s">
        <v>259</v>
      </c>
      <c r="C151" s="12">
        <f t="shared" ref="C151:D151" si="70">C152</f>
        <v>0</v>
      </c>
      <c r="D151" s="12">
        <f t="shared" si="70"/>
        <v>36180.050000000003</v>
      </c>
      <c r="E151" s="12">
        <f>E152</f>
        <v>0</v>
      </c>
      <c r="F151" s="12">
        <f>F152</f>
        <v>36180.050000000003</v>
      </c>
    </row>
    <row r="152" spans="1:6" s="10" customFormat="1" ht="17.25" customHeight="1" x14ac:dyDescent="0.2">
      <c r="A152" s="6" t="s">
        <v>260</v>
      </c>
      <c r="B152" s="11" t="s">
        <v>261</v>
      </c>
      <c r="C152" s="12">
        <v>0</v>
      </c>
      <c r="D152" s="12">
        <v>36180.050000000003</v>
      </c>
      <c r="E152" s="12">
        <v>0</v>
      </c>
      <c r="F152" s="12">
        <f>SUM(C152:E152)</f>
        <v>36180.050000000003</v>
      </c>
    </row>
    <row r="153" spans="1:6" s="10" customFormat="1" ht="17.25" customHeight="1" x14ac:dyDescent="0.2">
      <c r="A153" s="6" t="s">
        <v>262</v>
      </c>
      <c r="B153" s="11" t="s">
        <v>263</v>
      </c>
      <c r="C153" s="12">
        <f t="shared" ref="C153:D153" si="71">C154</f>
        <v>0</v>
      </c>
      <c r="D153" s="12">
        <f t="shared" si="71"/>
        <v>7660.08</v>
      </c>
      <c r="E153" s="12">
        <f>E154</f>
        <v>5000</v>
      </c>
      <c r="F153" s="12">
        <f>F154</f>
        <v>12660.08</v>
      </c>
    </row>
    <row r="154" spans="1:6" s="10" customFormat="1" ht="17.25" customHeight="1" x14ac:dyDescent="0.2">
      <c r="A154" s="6" t="s">
        <v>264</v>
      </c>
      <c r="B154" s="11" t="s">
        <v>265</v>
      </c>
      <c r="C154" s="12">
        <v>0</v>
      </c>
      <c r="D154" s="12">
        <v>7660.08</v>
      </c>
      <c r="E154" s="12">
        <v>5000</v>
      </c>
      <c r="F154" s="12">
        <f>SUM(C154:E154)</f>
        <v>12660.08</v>
      </c>
    </row>
    <row r="155" spans="1:6" s="10" customFormat="1" ht="17.25" customHeight="1" x14ac:dyDescent="0.2">
      <c r="A155" s="6" t="s">
        <v>266</v>
      </c>
      <c r="B155" s="11" t="s">
        <v>267</v>
      </c>
      <c r="C155" s="12">
        <f t="shared" ref="C155:D155" si="72">C156</f>
        <v>0</v>
      </c>
      <c r="D155" s="12">
        <f t="shared" si="72"/>
        <v>1080393.48</v>
      </c>
      <c r="E155" s="12">
        <f>E156</f>
        <v>0</v>
      </c>
      <c r="F155" s="12">
        <f>F156</f>
        <v>1080393.48</v>
      </c>
    </row>
    <row r="156" spans="1:6" s="10" customFormat="1" ht="17.25" customHeight="1" x14ac:dyDescent="0.2">
      <c r="A156" s="6" t="s">
        <v>268</v>
      </c>
      <c r="B156" s="11" t="s">
        <v>269</v>
      </c>
      <c r="C156" s="12">
        <v>0</v>
      </c>
      <c r="D156" s="12">
        <v>1080393.48</v>
      </c>
      <c r="E156" s="12">
        <v>0</v>
      </c>
      <c r="F156" s="12">
        <f>SUM(C156:E156)</f>
        <v>1080393.48</v>
      </c>
    </row>
    <row r="157" spans="1:6" s="10" customFormat="1" ht="17.25" customHeight="1" x14ac:dyDescent="0.2">
      <c r="A157" s="6" t="s">
        <v>270</v>
      </c>
      <c r="B157" s="11" t="s">
        <v>271</v>
      </c>
      <c r="C157" s="12">
        <f t="shared" ref="C157:D157" si="73">C158</f>
        <v>0</v>
      </c>
      <c r="D157" s="12">
        <f t="shared" si="73"/>
        <v>69600</v>
      </c>
      <c r="E157" s="12">
        <f>E158</f>
        <v>0</v>
      </c>
      <c r="F157" s="12">
        <f>F158</f>
        <v>69600</v>
      </c>
    </row>
    <row r="158" spans="1:6" s="10" customFormat="1" ht="17.25" customHeight="1" x14ac:dyDescent="0.2">
      <c r="A158" s="6" t="s">
        <v>272</v>
      </c>
      <c r="B158" s="11" t="s">
        <v>271</v>
      </c>
      <c r="C158" s="12">
        <v>0</v>
      </c>
      <c r="D158" s="12">
        <v>69600</v>
      </c>
      <c r="E158" s="12">
        <v>0</v>
      </c>
      <c r="F158" s="12">
        <f>SUM(C158:E158)</f>
        <v>69600</v>
      </c>
    </row>
    <row r="159" spans="1:6" s="10" customFormat="1" ht="17.25" customHeight="1" x14ac:dyDescent="0.2">
      <c r="A159" s="6" t="s">
        <v>273</v>
      </c>
      <c r="B159" s="11" t="s">
        <v>274</v>
      </c>
      <c r="C159" s="8">
        <f t="shared" ref="C159:D159" si="74">C160+C162+C164+C167</f>
        <v>0</v>
      </c>
      <c r="D159" s="8">
        <f t="shared" si="74"/>
        <v>110867.37</v>
      </c>
      <c r="E159" s="8">
        <f>E160+E162+E164+E167</f>
        <v>413200</v>
      </c>
      <c r="F159" s="8">
        <f>F160+F162+F164+F167</f>
        <v>524067.37</v>
      </c>
    </row>
    <row r="160" spans="1:6" s="10" customFormat="1" ht="17.25" customHeight="1" x14ac:dyDescent="0.2">
      <c r="A160" s="6" t="s">
        <v>275</v>
      </c>
      <c r="B160" s="11" t="s">
        <v>276</v>
      </c>
      <c r="C160" s="12">
        <f t="shared" ref="C160:D160" si="75">C161</f>
        <v>0</v>
      </c>
      <c r="D160" s="12">
        <f t="shared" si="75"/>
        <v>75738.91</v>
      </c>
      <c r="E160" s="12">
        <f>E161</f>
        <v>0</v>
      </c>
      <c r="F160" s="12">
        <f>F161</f>
        <v>75738.91</v>
      </c>
    </row>
    <row r="161" spans="1:6" s="10" customFormat="1" ht="17.25" customHeight="1" x14ac:dyDescent="0.2">
      <c r="A161" s="6" t="s">
        <v>277</v>
      </c>
      <c r="B161" s="11" t="s">
        <v>276</v>
      </c>
      <c r="C161" s="12">
        <v>0</v>
      </c>
      <c r="D161" s="12">
        <v>75738.91</v>
      </c>
      <c r="E161" s="12">
        <v>0</v>
      </c>
      <c r="F161" s="12">
        <f>SUM(C161:E161)</f>
        <v>75738.91</v>
      </c>
    </row>
    <row r="162" spans="1:6" s="10" customFormat="1" ht="17.25" customHeight="1" x14ac:dyDescent="0.2">
      <c r="A162" s="6" t="s">
        <v>278</v>
      </c>
      <c r="B162" s="11" t="s">
        <v>279</v>
      </c>
      <c r="C162" s="12">
        <f t="shared" ref="C162:D162" si="76">C163</f>
        <v>0</v>
      </c>
      <c r="D162" s="12">
        <f t="shared" si="76"/>
        <v>32468.46</v>
      </c>
      <c r="E162" s="12">
        <f>E163</f>
        <v>0</v>
      </c>
      <c r="F162" s="12">
        <f>F163</f>
        <v>32468.46</v>
      </c>
    </row>
    <row r="163" spans="1:6" s="10" customFormat="1" ht="17.25" customHeight="1" x14ac:dyDescent="0.2">
      <c r="A163" s="6" t="s">
        <v>280</v>
      </c>
      <c r="B163" s="11" t="s">
        <v>279</v>
      </c>
      <c r="C163" s="12">
        <v>0</v>
      </c>
      <c r="D163" s="12">
        <v>32468.46</v>
      </c>
      <c r="E163" s="12">
        <v>0</v>
      </c>
      <c r="F163" s="12">
        <f>SUM(C163:E163)</f>
        <v>32468.46</v>
      </c>
    </row>
    <row r="164" spans="1:6" s="10" customFormat="1" ht="17.25" customHeight="1" x14ac:dyDescent="0.2">
      <c r="A164" s="6" t="s">
        <v>281</v>
      </c>
      <c r="B164" s="11" t="s">
        <v>282</v>
      </c>
      <c r="C164" s="12">
        <f t="shared" ref="C164:D164" si="77">SUM(C165:C166)</f>
        <v>0</v>
      </c>
      <c r="D164" s="12">
        <f t="shared" si="77"/>
        <v>0</v>
      </c>
      <c r="E164" s="12">
        <f>SUM(E165:E166)</f>
        <v>413200</v>
      </c>
      <c r="F164" s="12">
        <f>SUM(F165:F166)</f>
        <v>413200</v>
      </c>
    </row>
    <row r="165" spans="1:6" s="10" customFormat="1" ht="17.25" customHeight="1" x14ac:dyDescent="0.2">
      <c r="A165" s="6" t="s">
        <v>283</v>
      </c>
      <c r="B165" s="11" t="s">
        <v>284</v>
      </c>
      <c r="C165" s="12">
        <v>0</v>
      </c>
      <c r="D165" s="12">
        <v>0</v>
      </c>
      <c r="E165" s="12">
        <v>226800</v>
      </c>
      <c r="F165" s="12">
        <f>SUM(C165:E165)</f>
        <v>226800</v>
      </c>
    </row>
    <row r="166" spans="1:6" s="10" customFormat="1" ht="17.25" customHeight="1" x14ac:dyDescent="0.2">
      <c r="A166" s="6" t="s">
        <v>285</v>
      </c>
      <c r="B166" s="11" t="s">
        <v>286</v>
      </c>
      <c r="C166" s="12">
        <v>0</v>
      </c>
      <c r="D166" s="12">
        <v>0</v>
      </c>
      <c r="E166" s="12">
        <v>186400</v>
      </c>
      <c r="F166" s="12">
        <f>SUM(C166:E166)</f>
        <v>186400</v>
      </c>
    </row>
    <row r="167" spans="1:6" s="10" customFormat="1" ht="17.25" customHeight="1" x14ac:dyDescent="0.2">
      <c r="A167" s="6" t="s">
        <v>287</v>
      </c>
      <c r="B167" s="11" t="s">
        <v>288</v>
      </c>
      <c r="C167" s="12">
        <f t="shared" ref="C167:D167" si="78">C168</f>
        <v>0</v>
      </c>
      <c r="D167" s="12">
        <f t="shared" si="78"/>
        <v>2660</v>
      </c>
      <c r="E167" s="12">
        <f>E168</f>
        <v>0</v>
      </c>
      <c r="F167" s="12">
        <f>F168</f>
        <v>2660</v>
      </c>
    </row>
    <row r="168" spans="1:6" s="10" customFormat="1" ht="17.25" customHeight="1" x14ac:dyDescent="0.2">
      <c r="A168" s="6" t="s">
        <v>289</v>
      </c>
      <c r="B168" s="11" t="s">
        <v>290</v>
      </c>
      <c r="C168" s="12">
        <v>0</v>
      </c>
      <c r="D168" s="12">
        <v>2660</v>
      </c>
      <c r="E168" s="12">
        <v>0</v>
      </c>
      <c r="F168" s="12">
        <f>SUM(C168:E168)</f>
        <v>2660</v>
      </c>
    </row>
    <row r="169" spans="1:6" s="10" customFormat="1" ht="17.25" customHeight="1" x14ac:dyDescent="0.2">
      <c r="A169" s="6" t="s">
        <v>291</v>
      </c>
      <c r="B169" s="11" t="s">
        <v>292</v>
      </c>
      <c r="C169" s="8">
        <f t="shared" ref="C169:D169" si="79">C170+C172+C176+C175</f>
        <v>0</v>
      </c>
      <c r="D169" s="8">
        <f t="shared" si="79"/>
        <v>104268.3</v>
      </c>
      <c r="E169" s="8">
        <f>E170+E172+E176+E175</f>
        <v>0</v>
      </c>
      <c r="F169" s="8">
        <f>F170+F172+F176+F175</f>
        <v>104268.3</v>
      </c>
    </row>
    <row r="170" spans="1:6" s="10" customFormat="1" ht="17.25" customHeight="1" x14ac:dyDescent="0.2">
      <c r="A170" s="6" t="s">
        <v>293</v>
      </c>
      <c r="B170" s="11" t="s">
        <v>294</v>
      </c>
      <c r="C170" s="15">
        <f t="shared" ref="C170:D170" si="80">C171</f>
        <v>0</v>
      </c>
      <c r="D170" s="15">
        <f t="shared" si="80"/>
        <v>64631</v>
      </c>
      <c r="E170" s="15">
        <f>E171</f>
        <v>0</v>
      </c>
      <c r="F170" s="15">
        <f>F171</f>
        <v>64631</v>
      </c>
    </row>
    <row r="171" spans="1:6" s="10" customFormat="1" ht="17.25" customHeight="1" x14ac:dyDescent="0.2">
      <c r="A171" s="6" t="s">
        <v>295</v>
      </c>
      <c r="B171" s="11" t="s">
        <v>294</v>
      </c>
      <c r="C171" s="12">
        <v>0</v>
      </c>
      <c r="D171" s="12">
        <v>64631</v>
      </c>
      <c r="E171" s="12">
        <v>0</v>
      </c>
      <c r="F171" s="12">
        <f>SUM(C171:E171)</f>
        <v>64631</v>
      </c>
    </row>
    <row r="172" spans="1:6" s="10" customFormat="1" ht="17.25" customHeight="1" x14ac:dyDescent="0.2">
      <c r="A172" s="6" t="s">
        <v>296</v>
      </c>
      <c r="B172" s="11" t="s">
        <v>297</v>
      </c>
      <c r="C172" s="15">
        <f t="shared" ref="C172:D172" si="81">C173</f>
        <v>0</v>
      </c>
      <c r="D172" s="15">
        <f t="shared" si="81"/>
        <v>25331.3</v>
      </c>
      <c r="E172" s="15">
        <f>E173</f>
        <v>0</v>
      </c>
      <c r="F172" s="15">
        <f>F173</f>
        <v>25331.3</v>
      </c>
    </row>
    <row r="173" spans="1:6" s="10" customFormat="1" ht="17.25" customHeight="1" x14ac:dyDescent="0.2">
      <c r="A173" s="6" t="s">
        <v>298</v>
      </c>
      <c r="B173" s="11" t="s">
        <v>297</v>
      </c>
      <c r="C173" s="12">
        <v>0</v>
      </c>
      <c r="D173" s="12">
        <v>25331.3</v>
      </c>
      <c r="E173" s="12">
        <v>0</v>
      </c>
      <c r="F173" s="12">
        <f>SUM(C173:E173)</f>
        <v>25331.3</v>
      </c>
    </row>
    <row r="174" spans="1:6" s="10" customFormat="1" ht="17.25" customHeight="1" x14ac:dyDescent="0.2">
      <c r="A174" s="14">
        <v>38400</v>
      </c>
      <c r="B174" s="11" t="s">
        <v>299</v>
      </c>
      <c r="C174" s="12">
        <f t="shared" ref="C174:D174" si="82">C175</f>
        <v>0</v>
      </c>
      <c r="D174" s="12">
        <f t="shared" si="82"/>
        <v>5000</v>
      </c>
      <c r="E174" s="12">
        <f>E175</f>
        <v>0</v>
      </c>
      <c r="F174" s="12">
        <f>F175</f>
        <v>5000</v>
      </c>
    </row>
    <row r="175" spans="1:6" s="10" customFormat="1" ht="17.25" customHeight="1" x14ac:dyDescent="0.2">
      <c r="A175" s="14">
        <v>38401</v>
      </c>
      <c r="B175" s="11" t="s">
        <v>300</v>
      </c>
      <c r="C175" s="12">
        <v>0</v>
      </c>
      <c r="D175" s="12">
        <v>5000</v>
      </c>
      <c r="E175" s="12">
        <v>0</v>
      </c>
      <c r="F175" s="12">
        <f>SUM(C175:E175)</f>
        <v>5000</v>
      </c>
    </row>
    <row r="176" spans="1:6" s="10" customFormat="1" ht="17.25" customHeight="1" x14ac:dyDescent="0.2">
      <c r="A176" s="6" t="s">
        <v>301</v>
      </c>
      <c r="B176" s="11" t="s">
        <v>302</v>
      </c>
      <c r="C176" s="12">
        <f t="shared" ref="C176:D176" si="83">C177</f>
        <v>0</v>
      </c>
      <c r="D176" s="12">
        <f t="shared" si="83"/>
        <v>9306</v>
      </c>
      <c r="E176" s="12">
        <f>E177</f>
        <v>0</v>
      </c>
      <c r="F176" s="12">
        <f>F177</f>
        <v>9306</v>
      </c>
    </row>
    <row r="177" spans="1:6" s="10" customFormat="1" ht="17.25" customHeight="1" x14ac:dyDescent="0.2">
      <c r="A177" s="6" t="s">
        <v>303</v>
      </c>
      <c r="B177" s="11" t="s">
        <v>304</v>
      </c>
      <c r="C177" s="12">
        <v>0</v>
      </c>
      <c r="D177" s="12">
        <v>9306</v>
      </c>
      <c r="E177" s="12">
        <v>0</v>
      </c>
      <c r="F177" s="12">
        <f>SUM(C177:E177)</f>
        <v>9306</v>
      </c>
    </row>
    <row r="178" spans="1:6" s="10" customFormat="1" ht="17.25" customHeight="1" x14ac:dyDescent="0.2">
      <c r="A178" s="6" t="s">
        <v>305</v>
      </c>
      <c r="B178" s="11" t="s">
        <v>306</v>
      </c>
      <c r="C178" s="8">
        <f t="shared" ref="C178:D178" si="84">(C179+C181)</f>
        <v>358740</v>
      </c>
      <c r="D178" s="8">
        <f t="shared" si="84"/>
        <v>0</v>
      </c>
      <c r="E178" s="8">
        <f>(E179+E181)</f>
        <v>739444</v>
      </c>
      <c r="F178" s="8">
        <f>(F179+F181)</f>
        <v>1098184</v>
      </c>
    </row>
    <row r="179" spans="1:6" s="10" customFormat="1" ht="17.25" customHeight="1" x14ac:dyDescent="0.2">
      <c r="A179" s="6" t="s">
        <v>307</v>
      </c>
      <c r="B179" s="11" t="s">
        <v>308</v>
      </c>
      <c r="C179" s="12">
        <f t="shared" ref="C179:D179" si="85">C180</f>
        <v>0</v>
      </c>
      <c r="D179" s="12">
        <f t="shared" si="85"/>
        <v>0</v>
      </c>
      <c r="E179" s="12">
        <f>E180</f>
        <v>400000</v>
      </c>
      <c r="F179" s="12">
        <f>F180</f>
        <v>400000</v>
      </c>
    </row>
    <row r="180" spans="1:6" s="10" customFormat="1" ht="17.25" customHeight="1" x14ac:dyDescent="0.2">
      <c r="A180" s="6" t="s">
        <v>309</v>
      </c>
      <c r="B180" s="11" t="s">
        <v>310</v>
      </c>
      <c r="C180" s="12">
        <v>0</v>
      </c>
      <c r="D180" s="12"/>
      <c r="E180" s="12">
        <v>400000</v>
      </c>
      <c r="F180" s="12">
        <f>SUM(C180:E180)</f>
        <v>400000</v>
      </c>
    </row>
    <row r="181" spans="1:6" s="10" customFormat="1" ht="17.25" customHeight="1" x14ac:dyDescent="0.2">
      <c r="A181" s="14">
        <v>39800</v>
      </c>
      <c r="B181" s="11" t="s">
        <v>311</v>
      </c>
      <c r="C181" s="12">
        <f t="shared" ref="C181:D181" si="86">(C182)</f>
        <v>358740</v>
      </c>
      <c r="D181" s="12">
        <f t="shared" si="86"/>
        <v>0</v>
      </c>
      <c r="E181" s="12">
        <f>(E182)</f>
        <v>339444</v>
      </c>
      <c r="F181" s="12">
        <f>(F182)</f>
        <v>698184</v>
      </c>
    </row>
    <row r="182" spans="1:6" s="10" customFormat="1" ht="17.25" customHeight="1" x14ac:dyDescent="0.2">
      <c r="A182" s="14">
        <v>39801</v>
      </c>
      <c r="B182" s="11" t="s">
        <v>312</v>
      </c>
      <c r="C182" s="12">
        <v>358740</v>
      </c>
      <c r="D182" s="12"/>
      <c r="E182" s="12">
        <v>339444</v>
      </c>
      <c r="F182" s="12">
        <f>SUM(C182:E182)</f>
        <v>698184</v>
      </c>
    </row>
    <row r="183" spans="1:6" s="10" customFormat="1" ht="17.25" customHeight="1" x14ac:dyDescent="0.2">
      <c r="A183" s="6" t="s">
        <v>313</v>
      </c>
      <c r="B183" s="11" t="s">
        <v>314</v>
      </c>
      <c r="C183" s="8">
        <f t="shared" ref="C183:D183" si="87">C184+C192+C197</f>
        <v>0</v>
      </c>
      <c r="D183" s="8">
        <f t="shared" si="87"/>
        <v>0</v>
      </c>
      <c r="E183" s="8">
        <f>E184+E192+E197</f>
        <v>2778248</v>
      </c>
      <c r="F183" s="8">
        <f>F184+F192+F197</f>
        <v>2778248</v>
      </c>
    </row>
    <row r="184" spans="1:6" s="10" customFormat="1" ht="17.25" customHeight="1" x14ac:dyDescent="0.2">
      <c r="A184" s="6" t="s">
        <v>315</v>
      </c>
      <c r="B184" s="11" t="s">
        <v>316</v>
      </c>
      <c r="C184" s="8">
        <f t="shared" ref="C184:D184" si="88">SUM(C185+C187+C189)</f>
        <v>0</v>
      </c>
      <c r="D184" s="8">
        <f t="shared" si="88"/>
        <v>0</v>
      </c>
      <c r="E184" s="8">
        <f>SUM(E185+E187+E189)</f>
        <v>1150000</v>
      </c>
      <c r="F184" s="8">
        <f>SUM(F185+F187+F189)</f>
        <v>1150000</v>
      </c>
    </row>
    <row r="185" spans="1:6" s="10" customFormat="1" ht="17.25" customHeight="1" x14ac:dyDescent="0.2">
      <c r="A185" s="14">
        <v>51100</v>
      </c>
      <c r="B185" s="11" t="s">
        <v>317</v>
      </c>
      <c r="C185" s="8">
        <f t="shared" ref="C185:D185" si="89">(C186)</f>
        <v>0</v>
      </c>
      <c r="D185" s="8">
        <f t="shared" si="89"/>
        <v>0</v>
      </c>
      <c r="E185" s="8">
        <f>(E186)</f>
        <v>100000</v>
      </c>
      <c r="F185" s="8">
        <f>(F186)</f>
        <v>100000</v>
      </c>
    </row>
    <row r="186" spans="1:6" s="10" customFormat="1" ht="17.25" customHeight="1" x14ac:dyDescent="0.2">
      <c r="A186" s="14">
        <v>51101</v>
      </c>
      <c r="B186" s="11" t="s">
        <v>317</v>
      </c>
      <c r="C186" s="8">
        <v>0</v>
      </c>
      <c r="D186" s="8"/>
      <c r="E186" s="8">
        <v>100000</v>
      </c>
      <c r="F186" s="12">
        <f>SUM(C186:E186)</f>
        <v>100000</v>
      </c>
    </row>
    <row r="187" spans="1:6" s="10" customFormat="1" ht="17.25" customHeight="1" x14ac:dyDescent="0.2">
      <c r="A187" s="6" t="s">
        <v>318</v>
      </c>
      <c r="B187" s="11" t="s">
        <v>319</v>
      </c>
      <c r="C187" s="15">
        <f t="shared" ref="C187:D187" si="90">C188</f>
        <v>0</v>
      </c>
      <c r="D187" s="15">
        <f t="shared" si="90"/>
        <v>0</v>
      </c>
      <c r="E187" s="15">
        <f>E188</f>
        <v>800000</v>
      </c>
      <c r="F187" s="15">
        <f>F188</f>
        <v>800000</v>
      </c>
    </row>
    <row r="188" spans="1:6" s="10" customFormat="1" ht="17.25" customHeight="1" x14ac:dyDescent="0.2">
      <c r="A188" s="6" t="s">
        <v>320</v>
      </c>
      <c r="B188" s="11" t="s">
        <v>321</v>
      </c>
      <c r="C188" s="12">
        <v>0</v>
      </c>
      <c r="D188" s="12"/>
      <c r="E188" s="12">
        <v>800000</v>
      </c>
      <c r="F188" s="12">
        <f>SUM(C188:E188)</f>
        <v>800000</v>
      </c>
    </row>
    <row r="189" spans="1:6" s="10" customFormat="1" ht="17.25" customHeight="1" x14ac:dyDescent="0.2">
      <c r="A189" s="6" t="s">
        <v>322</v>
      </c>
      <c r="B189" s="11" t="s">
        <v>323</v>
      </c>
      <c r="C189" s="12">
        <f t="shared" ref="C189:D189" si="91">SUM(C190:C191)</f>
        <v>0</v>
      </c>
      <c r="D189" s="12">
        <f t="shared" si="91"/>
        <v>0</v>
      </c>
      <c r="E189" s="12">
        <f>SUM(E190:E191)</f>
        <v>250000</v>
      </c>
      <c r="F189" s="12">
        <f>F190+F191</f>
        <v>250000</v>
      </c>
    </row>
    <row r="190" spans="1:6" s="10" customFormat="1" ht="17.25" customHeight="1" x14ac:dyDescent="0.2">
      <c r="A190" s="6" t="s">
        <v>324</v>
      </c>
      <c r="B190" s="11" t="s">
        <v>325</v>
      </c>
      <c r="C190" s="12">
        <v>0</v>
      </c>
      <c r="D190" s="12"/>
      <c r="E190" s="12">
        <v>50000</v>
      </c>
      <c r="F190" s="12">
        <f>SUM(C190:E190)</f>
        <v>50000</v>
      </c>
    </row>
    <row r="191" spans="1:6" s="10" customFormat="1" ht="17.25" customHeight="1" x14ac:dyDescent="0.2">
      <c r="A191" s="14">
        <v>51902</v>
      </c>
      <c r="B191" s="11" t="s">
        <v>326</v>
      </c>
      <c r="C191" s="12">
        <v>0</v>
      </c>
      <c r="D191" s="12"/>
      <c r="E191" s="12">
        <v>200000</v>
      </c>
      <c r="F191" s="12">
        <f>SUM(C191:E191)</f>
        <v>200000</v>
      </c>
    </row>
    <row r="192" spans="1:6" s="10" customFormat="1" ht="17.25" customHeight="1" x14ac:dyDescent="0.2">
      <c r="A192" s="14">
        <v>56000</v>
      </c>
      <c r="B192" s="11" t="s">
        <v>327</v>
      </c>
      <c r="C192" s="12">
        <f t="shared" ref="C192:D192" si="92">C193+C195</f>
        <v>0</v>
      </c>
      <c r="D192" s="12">
        <f t="shared" si="92"/>
        <v>0</v>
      </c>
      <c r="E192" s="12">
        <f>E193+E195</f>
        <v>1228248</v>
      </c>
      <c r="F192" s="12">
        <f>F193+F195</f>
        <v>1228248</v>
      </c>
    </row>
    <row r="193" spans="1:6" s="10" customFormat="1" ht="17.25" customHeight="1" x14ac:dyDescent="0.2">
      <c r="A193" s="14">
        <v>56600</v>
      </c>
      <c r="B193" s="11" t="s">
        <v>328</v>
      </c>
      <c r="C193" s="12">
        <f t="shared" ref="C193:D193" si="93">C194</f>
        <v>0</v>
      </c>
      <c r="D193" s="12">
        <f t="shared" si="93"/>
        <v>0</v>
      </c>
      <c r="E193" s="12">
        <f>E194</f>
        <v>1200000</v>
      </c>
      <c r="F193" s="12">
        <f>F194</f>
        <v>1200000</v>
      </c>
    </row>
    <row r="194" spans="1:6" s="10" customFormat="1" ht="17.25" customHeight="1" x14ac:dyDescent="0.2">
      <c r="A194" s="14">
        <v>56601</v>
      </c>
      <c r="B194" s="11" t="s">
        <v>328</v>
      </c>
      <c r="C194" s="12">
        <v>0</v>
      </c>
      <c r="D194" s="12"/>
      <c r="E194" s="12">
        <v>1200000</v>
      </c>
      <c r="F194" s="12">
        <f>SUM(C194:E194)</f>
        <v>1200000</v>
      </c>
    </row>
    <row r="195" spans="1:6" s="10" customFormat="1" ht="17.25" customHeight="1" x14ac:dyDescent="0.2">
      <c r="A195" s="14">
        <v>56700</v>
      </c>
      <c r="B195" s="11" t="s">
        <v>329</v>
      </c>
      <c r="C195" s="12">
        <f t="shared" ref="C195:D195" si="94">C196</f>
        <v>0</v>
      </c>
      <c r="D195" s="12">
        <f t="shared" si="94"/>
        <v>0</v>
      </c>
      <c r="E195" s="12">
        <f>E196</f>
        <v>28248</v>
      </c>
      <c r="F195" s="12">
        <f>F196</f>
        <v>28248</v>
      </c>
    </row>
    <row r="196" spans="1:6" s="10" customFormat="1" ht="17.25" customHeight="1" x14ac:dyDescent="0.2">
      <c r="A196" s="14">
        <v>56701</v>
      </c>
      <c r="B196" s="11" t="s">
        <v>330</v>
      </c>
      <c r="C196" s="12">
        <v>0</v>
      </c>
      <c r="D196" s="12"/>
      <c r="E196" s="12">
        <v>28248</v>
      </c>
      <c r="F196" s="12">
        <f>SUM(C196:E196)</f>
        <v>28248</v>
      </c>
    </row>
    <row r="197" spans="1:6" s="10" customFormat="1" ht="17.25" customHeight="1" x14ac:dyDescent="0.2">
      <c r="A197" s="6" t="s">
        <v>331</v>
      </c>
      <c r="B197" s="11" t="s">
        <v>332</v>
      </c>
      <c r="C197" s="8">
        <f t="shared" ref="C197:D198" si="95">C198</f>
        <v>0</v>
      </c>
      <c r="D197" s="8">
        <f t="shared" si="95"/>
        <v>0</v>
      </c>
      <c r="E197" s="8">
        <f>E198</f>
        <v>400000</v>
      </c>
      <c r="F197" s="8">
        <f>F198</f>
        <v>400000</v>
      </c>
    </row>
    <row r="198" spans="1:6" s="10" customFormat="1" ht="17.25" customHeight="1" x14ac:dyDescent="0.2">
      <c r="A198" s="6" t="s">
        <v>333</v>
      </c>
      <c r="B198" s="11" t="s">
        <v>334</v>
      </c>
      <c r="C198" s="12">
        <f t="shared" si="95"/>
        <v>0</v>
      </c>
      <c r="D198" s="12">
        <f t="shared" si="95"/>
        <v>0</v>
      </c>
      <c r="E198" s="12">
        <f>E199</f>
        <v>400000</v>
      </c>
      <c r="F198" s="12">
        <f>F199</f>
        <v>400000</v>
      </c>
    </row>
    <row r="199" spans="1:6" s="10" customFormat="1" ht="17.25" customHeight="1" x14ac:dyDescent="0.2">
      <c r="A199" s="16" t="s">
        <v>335</v>
      </c>
      <c r="B199" s="17" t="s">
        <v>336</v>
      </c>
      <c r="C199" s="18">
        <v>0</v>
      </c>
      <c r="D199" s="18"/>
      <c r="E199" s="18">
        <v>400000</v>
      </c>
      <c r="F199" s="12">
        <f>SUM(C199:E199)</f>
        <v>400000</v>
      </c>
    </row>
    <row r="200" spans="1:6" s="10" customFormat="1" ht="17.25" customHeight="1" thickBot="1" x14ac:dyDescent="0.25">
      <c r="A200" s="19"/>
      <c r="B200" s="20" t="s">
        <v>337</v>
      </c>
      <c r="C200" s="21">
        <f>C9+C46+C107+C183</f>
        <v>27247483</v>
      </c>
      <c r="D200" s="21">
        <f>D9+D46+D107+D183</f>
        <v>32829906.740000002</v>
      </c>
      <c r="E200" s="21">
        <f>E9+E46+E107+E183</f>
        <v>8321561</v>
      </c>
      <c r="F200" s="24">
        <f>F9+F46+F107+F183</f>
        <v>68398950.739999995</v>
      </c>
    </row>
    <row r="201" spans="1:6" x14ac:dyDescent="0.3">
      <c r="E201" s="33"/>
      <c r="F201" s="33"/>
    </row>
  </sheetData>
  <mergeCells count="10">
    <mergeCell ref="A7:B8"/>
    <mergeCell ref="F7:F8"/>
    <mergeCell ref="A1:F1"/>
    <mergeCell ref="A2:F2"/>
    <mergeCell ref="A3:F3"/>
    <mergeCell ref="A4:F4"/>
    <mergeCell ref="A5:F5"/>
    <mergeCell ref="C7:C8"/>
    <mergeCell ref="D7:D8"/>
    <mergeCell ref="E7:E8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ignoredErrors>
    <ignoredError sqref="F19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view="pageBreakPreview" topLeftCell="A118" zoomScale="112" zoomScaleNormal="112" zoomScaleSheetLayoutView="112" workbookViewId="0">
      <selection activeCell="H123" sqref="H123"/>
    </sheetView>
  </sheetViews>
  <sheetFormatPr baseColWidth="10" defaultColWidth="11.42578125" defaultRowHeight="16.5" x14ac:dyDescent="0.3"/>
  <cols>
    <col min="1" max="1" width="7.42578125" style="22" customWidth="1"/>
    <col min="2" max="2" width="60.85546875" style="1" customWidth="1"/>
    <col min="3" max="3" width="15.140625" style="1" customWidth="1"/>
    <col min="4" max="4" width="14.5703125" style="1" customWidth="1"/>
    <col min="5" max="5" width="17.85546875" style="1" customWidth="1"/>
    <col min="6" max="16384" width="11.42578125" style="5"/>
  </cols>
  <sheetData>
    <row r="1" spans="1:5" s="1" customFormat="1" x14ac:dyDescent="0.25">
      <c r="A1" s="31"/>
      <c r="B1" s="31"/>
      <c r="C1" s="31"/>
      <c r="D1" s="31"/>
      <c r="E1" s="31"/>
    </row>
    <row r="2" spans="1:5" s="2" customFormat="1" ht="15.75" x14ac:dyDescent="0.25">
      <c r="A2" s="31"/>
      <c r="B2" s="31"/>
      <c r="C2" s="31"/>
      <c r="D2" s="31"/>
      <c r="E2" s="31"/>
    </row>
    <row r="3" spans="1:5" s="2" customFormat="1" ht="15.75" x14ac:dyDescent="0.25">
      <c r="A3" s="31"/>
      <c r="B3" s="31"/>
      <c r="C3" s="31"/>
      <c r="D3" s="31"/>
      <c r="E3" s="31"/>
    </row>
    <row r="4" spans="1:5" s="2" customFormat="1" x14ac:dyDescent="0.25">
      <c r="A4" s="32" t="s">
        <v>338</v>
      </c>
      <c r="B4" s="32"/>
      <c r="C4" s="32"/>
      <c r="D4" s="32"/>
      <c r="E4" s="32"/>
    </row>
    <row r="5" spans="1:5" s="2" customFormat="1" x14ac:dyDescent="0.25">
      <c r="A5" s="32" t="s">
        <v>344</v>
      </c>
      <c r="B5" s="32"/>
      <c r="C5" s="32"/>
      <c r="D5" s="32"/>
      <c r="E5" s="32"/>
    </row>
    <row r="6" spans="1:5" s="4" customFormat="1" ht="17.25" thickBot="1" x14ac:dyDescent="0.3">
      <c r="A6" s="3"/>
      <c r="B6" s="3"/>
      <c r="C6" s="3"/>
      <c r="D6" s="3"/>
      <c r="E6" s="23"/>
    </row>
    <row r="7" spans="1:5" ht="38.25" customHeight="1" x14ac:dyDescent="0.3">
      <c r="A7" s="25" t="s">
        <v>339</v>
      </c>
      <c r="B7" s="26"/>
      <c r="C7" s="29" t="s">
        <v>340</v>
      </c>
      <c r="D7" s="29" t="s">
        <v>342</v>
      </c>
      <c r="E7" s="29" t="s">
        <v>343</v>
      </c>
    </row>
    <row r="8" spans="1:5" ht="18" customHeight="1" thickBot="1" x14ac:dyDescent="0.35">
      <c r="A8" s="27"/>
      <c r="B8" s="28"/>
      <c r="C8" s="30"/>
      <c r="D8" s="30"/>
      <c r="E8" s="30"/>
    </row>
    <row r="9" spans="1:5" ht="20.100000000000001" customHeight="1" x14ac:dyDescent="0.3">
      <c r="A9" s="6" t="s">
        <v>0</v>
      </c>
      <c r="B9" s="7" t="s">
        <v>1</v>
      </c>
      <c r="C9" s="8">
        <f>C10+C14+C21+C30+C42</f>
        <v>26537874</v>
      </c>
      <c r="D9" s="8">
        <f>D10+D14+D21+D30+D42</f>
        <v>96000</v>
      </c>
      <c r="E9" s="34">
        <f>E10+E14+E21+E30+E42</f>
        <v>26633874</v>
      </c>
    </row>
    <row r="10" spans="1:5" s="10" customFormat="1" ht="17.25" customHeight="1" x14ac:dyDescent="0.2">
      <c r="A10" s="9" t="s">
        <v>2</v>
      </c>
      <c r="B10" s="7" t="s">
        <v>3</v>
      </c>
      <c r="C10" s="8">
        <f>C11</f>
        <v>9871322.8099999987</v>
      </c>
      <c r="D10" s="8">
        <f>D11</f>
        <v>96000</v>
      </c>
      <c r="E10" s="35">
        <f>E11</f>
        <v>9967322.8099999987</v>
      </c>
    </row>
    <row r="11" spans="1:5" s="10" customFormat="1" ht="17.25" customHeight="1" x14ac:dyDescent="0.2">
      <c r="A11" s="9" t="s">
        <v>4</v>
      </c>
      <c r="B11" s="11" t="s">
        <v>5</v>
      </c>
      <c r="C11" s="12">
        <f t="shared" ref="C11" si="0">C12+C13</f>
        <v>9871322.8099999987</v>
      </c>
      <c r="D11" s="12">
        <f>D12+D13</f>
        <v>96000</v>
      </c>
      <c r="E11" s="36">
        <f>E12+E13</f>
        <v>9967322.8099999987</v>
      </c>
    </row>
    <row r="12" spans="1:5" s="10" customFormat="1" ht="17.25" customHeight="1" x14ac:dyDescent="0.2">
      <c r="A12" s="9" t="s">
        <v>6</v>
      </c>
      <c r="B12" s="11" t="s">
        <v>7</v>
      </c>
      <c r="C12" s="12">
        <v>7246765.8099999996</v>
      </c>
      <c r="D12" s="12"/>
      <c r="E12" s="36">
        <f>SUM(C12:D12)</f>
        <v>7246765.8099999996</v>
      </c>
    </row>
    <row r="13" spans="1:5" s="10" customFormat="1" ht="17.25" customHeight="1" x14ac:dyDescent="0.2">
      <c r="A13" s="9" t="s">
        <v>8</v>
      </c>
      <c r="B13" s="11" t="s">
        <v>9</v>
      </c>
      <c r="C13" s="12">
        <v>2624557</v>
      </c>
      <c r="D13" s="12">
        <v>96000</v>
      </c>
      <c r="E13" s="36">
        <f>SUM(C13:D13)</f>
        <v>2720557</v>
      </c>
    </row>
    <row r="14" spans="1:5" s="10" customFormat="1" ht="17.25" customHeight="1" x14ac:dyDescent="0.2">
      <c r="A14" s="6" t="s">
        <v>10</v>
      </c>
      <c r="B14" s="7" t="s">
        <v>11</v>
      </c>
      <c r="C14" s="8">
        <f>C15+C17</f>
        <v>8676735.7699999996</v>
      </c>
      <c r="D14" s="8">
        <f>D15+D17</f>
        <v>0</v>
      </c>
      <c r="E14" s="35">
        <f>E15+E17</f>
        <v>8676735.7699999996</v>
      </c>
    </row>
    <row r="15" spans="1:5" s="10" customFormat="1" ht="17.25" customHeight="1" x14ac:dyDescent="0.2">
      <c r="A15" s="9" t="s">
        <v>12</v>
      </c>
      <c r="B15" s="11" t="s">
        <v>13</v>
      </c>
      <c r="C15" s="12">
        <f t="shared" ref="C15" si="1">C16</f>
        <v>865936</v>
      </c>
      <c r="D15" s="12">
        <f>D16</f>
        <v>0</v>
      </c>
      <c r="E15" s="36">
        <f>E16</f>
        <v>865936</v>
      </c>
    </row>
    <row r="16" spans="1:5" s="10" customFormat="1" ht="17.25" customHeight="1" x14ac:dyDescent="0.2">
      <c r="A16" s="9" t="s">
        <v>14</v>
      </c>
      <c r="B16" s="11" t="s">
        <v>15</v>
      </c>
      <c r="C16" s="12">
        <v>865936</v>
      </c>
      <c r="D16" s="12"/>
      <c r="E16" s="36">
        <f>SUM(C16:D16)</f>
        <v>865936</v>
      </c>
    </row>
    <row r="17" spans="1:5" s="10" customFormat="1" ht="17.25" customHeight="1" x14ac:dyDescent="0.2">
      <c r="A17" s="9" t="s">
        <v>16</v>
      </c>
      <c r="B17" s="11" t="s">
        <v>17</v>
      </c>
      <c r="C17" s="12">
        <f>C18+C19+C20</f>
        <v>7810799.7699999996</v>
      </c>
      <c r="D17" s="12">
        <f>D18+D19+D20</f>
        <v>0</v>
      </c>
      <c r="E17" s="36">
        <f>E18+E19+E20</f>
        <v>7810799.7699999996</v>
      </c>
    </row>
    <row r="18" spans="1:5" s="10" customFormat="1" ht="17.25" customHeight="1" x14ac:dyDescent="0.2">
      <c r="A18" s="9" t="s">
        <v>18</v>
      </c>
      <c r="B18" s="11" t="s">
        <v>19</v>
      </c>
      <c r="C18" s="12">
        <v>1474955</v>
      </c>
      <c r="D18" s="12"/>
      <c r="E18" s="36">
        <f>SUM(C18:D18)</f>
        <v>1474955</v>
      </c>
    </row>
    <row r="19" spans="1:5" s="10" customFormat="1" ht="17.25" customHeight="1" x14ac:dyDescent="0.2">
      <c r="A19" s="9" t="s">
        <v>20</v>
      </c>
      <c r="B19" s="11" t="s">
        <v>21</v>
      </c>
      <c r="C19" s="12">
        <v>5588375.7699999996</v>
      </c>
      <c r="D19" s="12"/>
      <c r="E19" s="36">
        <f>SUM(C19:D19)</f>
        <v>5588375.7699999996</v>
      </c>
    </row>
    <row r="20" spans="1:5" s="10" customFormat="1" ht="17.25" customHeight="1" x14ac:dyDescent="0.2">
      <c r="A20" s="9" t="s">
        <v>22</v>
      </c>
      <c r="B20" s="11" t="s">
        <v>23</v>
      </c>
      <c r="C20" s="12">
        <v>747469</v>
      </c>
      <c r="D20" s="12"/>
      <c r="E20" s="36">
        <f>SUM(C20:D20)</f>
        <v>747469</v>
      </c>
    </row>
    <row r="21" spans="1:5" s="10" customFormat="1" ht="17.25" customHeight="1" x14ac:dyDescent="0.2">
      <c r="A21" s="6" t="s">
        <v>24</v>
      </c>
      <c r="B21" s="7" t="s">
        <v>25</v>
      </c>
      <c r="C21" s="8">
        <f>C22+C26+C28</f>
        <v>3771753.42</v>
      </c>
      <c r="D21" s="8">
        <f>D22+D26+D28</f>
        <v>0</v>
      </c>
      <c r="E21" s="35">
        <f>E22+E26+E28</f>
        <v>3771753.42</v>
      </c>
    </row>
    <row r="22" spans="1:5" s="10" customFormat="1" ht="17.25" customHeight="1" x14ac:dyDescent="0.2">
      <c r="A22" s="6" t="s">
        <v>26</v>
      </c>
      <c r="B22" s="11" t="s">
        <v>27</v>
      </c>
      <c r="C22" s="13">
        <f t="shared" ref="C22" si="2">C23+C24+C25</f>
        <v>2709979.92</v>
      </c>
      <c r="D22" s="13">
        <f>D23+D24+D25</f>
        <v>0</v>
      </c>
      <c r="E22" s="37">
        <f>E23+E24+E25</f>
        <v>2709979.92</v>
      </c>
    </row>
    <row r="23" spans="1:5" s="10" customFormat="1" ht="29.25" customHeight="1" x14ac:dyDescent="0.2">
      <c r="A23" s="6" t="s">
        <v>28</v>
      </c>
      <c r="B23" s="11" t="s">
        <v>29</v>
      </c>
      <c r="C23" s="12">
        <v>809204.22</v>
      </c>
      <c r="D23" s="12"/>
      <c r="E23" s="36">
        <f>SUM(C23:D23)</f>
        <v>809204.22</v>
      </c>
    </row>
    <row r="24" spans="1:5" s="10" customFormat="1" ht="25.5" customHeight="1" x14ac:dyDescent="0.2">
      <c r="A24" s="6" t="s">
        <v>30</v>
      </c>
      <c r="B24" s="11" t="s">
        <v>31</v>
      </c>
      <c r="C24" s="12">
        <v>1349546.7</v>
      </c>
      <c r="D24" s="12"/>
      <c r="E24" s="36">
        <f>SUM(C24:D24)</f>
        <v>1349546.7</v>
      </c>
    </row>
    <row r="25" spans="1:5" s="10" customFormat="1" ht="17.25" customHeight="1" x14ac:dyDescent="0.2">
      <c r="A25" s="6" t="s">
        <v>32</v>
      </c>
      <c r="B25" s="11" t="s">
        <v>33</v>
      </c>
      <c r="C25" s="12">
        <v>551229</v>
      </c>
      <c r="D25" s="12"/>
      <c r="E25" s="36">
        <f>SUM(C25:D25)</f>
        <v>551229</v>
      </c>
    </row>
    <row r="26" spans="1:5" s="10" customFormat="1" ht="17.25" customHeight="1" x14ac:dyDescent="0.2">
      <c r="A26" s="6" t="s">
        <v>34</v>
      </c>
      <c r="B26" s="11" t="s">
        <v>35</v>
      </c>
      <c r="C26" s="12">
        <f t="shared" ref="C26" si="3">C27</f>
        <v>875233</v>
      </c>
      <c r="D26" s="12">
        <f>D27</f>
        <v>0</v>
      </c>
      <c r="E26" s="36">
        <f>E27</f>
        <v>875233</v>
      </c>
    </row>
    <row r="27" spans="1:5" s="10" customFormat="1" ht="17.25" customHeight="1" x14ac:dyDescent="0.2">
      <c r="A27" s="6" t="s">
        <v>36</v>
      </c>
      <c r="B27" s="11" t="s">
        <v>37</v>
      </c>
      <c r="C27" s="12">
        <v>875233</v>
      </c>
      <c r="D27" s="12"/>
      <c r="E27" s="36">
        <f>SUM(C27:D27)</f>
        <v>875233</v>
      </c>
    </row>
    <row r="28" spans="1:5" s="10" customFormat="1" ht="17.25" customHeight="1" x14ac:dyDescent="0.2">
      <c r="A28" s="6" t="s">
        <v>38</v>
      </c>
      <c r="B28" s="11" t="s">
        <v>39</v>
      </c>
      <c r="C28" s="12">
        <f t="shared" ref="C28" si="4">C29</f>
        <v>186540.5</v>
      </c>
      <c r="D28" s="12">
        <f>D29</f>
        <v>0</v>
      </c>
      <c r="E28" s="36">
        <f>E29</f>
        <v>186540.5</v>
      </c>
    </row>
    <row r="29" spans="1:5" s="10" customFormat="1" ht="17.25" customHeight="1" x14ac:dyDescent="0.2">
      <c r="A29" s="6" t="s">
        <v>40</v>
      </c>
      <c r="B29" s="11" t="s">
        <v>41</v>
      </c>
      <c r="C29" s="12">
        <v>186540.5</v>
      </c>
      <c r="D29" s="12"/>
      <c r="E29" s="36">
        <f>SUM(C29:D29)</f>
        <v>186540.5</v>
      </c>
    </row>
    <row r="30" spans="1:5" s="10" customFormat="1" ht="17.25" customHeight="1" x14ac:dyDescent="0.2">
      <c r="A30" s="6" t="s">
        <v>42</v>
      </c>
      <c r="B30" s="7" t="s">
        <v>43</v>
      </c>
      <c r="C30" s="8">
        <f>C31+C33+C40</f>
        <v>3611331</v>
      </c>
      <c r="D30" s="8">
        <f>D31+D33+D40</f>
        <v>0</v>
      </c>
      <c r="E30" s="35">
        <f>E31+E33+E40</f>
        <v>3611331</v>
      </c>
    </row>
    <row r="31" spans="1:5" s="10" customFormat="1" ht="17.25" customHeight="1" x14ac:dyDescent="0.2">
      <c r="A31" s="6" t="s">
        <v>44</v>
      </c>
      <c r="B31" s="11" t="s">
        <v>45</v>
      </c>
      <c r="C31" s="12">
        <f>(C32)</f>
        <v>503000</v>
      </c>
      <c r="D31" s="12">
        <f>(D32)</f>
        <v>0</v>
      </c>
      <c r="E31" s="36">
        <f>(E32)</f>
        <v>503000</v>
      </c>
    </row>
    <row r="32" spans="1:5" s="10" customFormat="1" ht="17.25" customHeight="1" x14ac:dyDescent="0.2">
      <c r="A32" s="6" t="s">
        <v>46</v>
      </c>
      <c r="B32" s="11" t="s">
        <v>47</v>
      </c>
      <c r="C32" s="12">
        <v>503000</v>
      </c>
      <c r="D32" s="12"/>
      <c r="E32" s="36">
        <f>SUM(C32:D32)</f>
        <v>503000</v>
      </c>
    </row>
    <row r="33" spans="1:5" s="10" customFormat="1" ht="17.25" customHeight="1" x14ac:dyDescent="0.2">
      <c r="A33" s="6" t="s">
        <v>48</v>
      </c>
      <c r="B33" s="7" t="s">
        <v>49</v>
      </c>
      <c r="C33" s="8">
        <f>SUM(C34:C39)</f>
        <v>2317731</v>
      </c>
      <c r="D33" s="8">
        <f>SUM(D34:D39)</f>
        <v>0</v>
      </c>
      <c r="E33" s="35">
        <f>SUM(E34:E39)</f>
        <v>2317731</v>
      </c>
    </row>
    <row r="34" spans="1:5" s="10" customFormat="1" ht="17.25" customHeight="1" x14ac:dyDescent="0.2">
      <c r="A34" s="6" t="s">
        <v>50</v>
      </c>
      <c r="B34" s="11" t="s">
        <v>51</v>
      </c>
      <c r="C34" s="12">
        <v>331458</v>
      </c>
      <c r="D34" s="12"/>
      <c r="E34" s="36">
        <f>SUM(C34:D34)</f>
        <v>331458</v>
      </c>
    </row>
    <row r="35" spans="1:5" s="10" customFormat="1" ht="17.25" customHeight="1" x14ac:dyDescent="0.2">
      <c r="A35" s="6" t="s">
        <v>52</v>
      </c>
      <c r="B35" s="11" t="s">
        <v>53</v>
      </c>
      <c r="C35" s="12">
        <v>820383</v>
      </c>
      <c r="D35" s="12"/>
      <c r="E35" s="36">
        <f>SUM(C35:D35)</f>
        <v>820383</v>
      </c>
    </row>
    <row r="36" spans="1:5" s="10" customFormat="1" ht="17.25" customHeight="1" x14ac:dyDescent="0.2">
      <c r="A36" s="6" t="s">
        <v>54</v>
      </c>
      <c r="B36" s="11" t="s">
        <v>55</v>
      </c>
      <c r="C36" s="12">
        <v>3000</v>
      </c>
      <c r="D36" s="12"/>
      <c r="E36" s="36">
        <f>SUM(C36:D36)</f>
        <v>3000</v>
      </c>
    </row>
    <row r="37" spans="1:5" s="10" customFormat="1" ht="17.25" customHeight="1" x14ac:dyDescent="0.2">
      <c r="A37" s="6" t="s">
        <v>56</v>
      </c>
      <c r="B37" s="11" t="s">
        <v>57</v>
      </c>
      <c r="C37" s="12">
        <v>109025</v>
      </c>
      <c r="D37" s="12"/>
      <c r="E37" s="36">
        <f>SUM(C37:D37)</f>
        <v>109025</v>
      </c>
    </row>
    <row r="38" spans="1:5" s="10" customFormat="1" ht="17.25" customHeight="1" x14ac:dyDescent="0.2">
      <c r="A38" s="6" t="s">
        <v>58</v>
      </c>
      <c r="B38" s="11" t="s">
        <v>59</v>
      </c>
      <c r="C38" s="12">
        <v>182300</v>
      </c>
      <c r="D38" s="12"/>
      <c r="E38" s="36">
        <f>SUM(C38:D38)</f>
        <v>182300</v>
      </c>
    </row>
    <row r="39" spans="1:5" s="10" customFormat="1" ht="17.25" customHeight="1" x14ac:dyDescent="0.2">
      <c r="A39" s="6" t="s">
        <v>60</v>
      </c>
      <c r="B39" s="11" t="s">
        <v>61</v>
      </c>
      <c r="C39" s="12">
        <v>871565</v>
      </c>
      <c r="D39" s="12"/>
      <c r="E39" s="36">
        <f>SUM(C39:D39)</f>
        <v>871565</v>
      </c>
    </row>
    <row r="40" spans="1:5" s="10" customFormat="1" ht="17.25" customHeight="1" x14ac:dyDescent="0.2">
      <c r="A40" s="6" t="s">
        <v>62</v>
      </c>
      <c r="B40" s="7" t="s">
        <v>63</v>
      </c>
      <c r="C40" s="8">
        <f>C41</f>
        <v>790600</v>
      </c>
      <c r="D40" s="8">
        <f>D41</f>
        <v>0</v>
      </c>
      <c r="E40" s="35">
        <f>E41</f>
        <v>790600</v>
      </c>
    </row>
    <row r="41" spans="1:5" s="10" customFormat="1" ht="17.25" customHeight="1" x14ac:dyDescent="0.2">
      <c r="A41" s="6" t="s">
        <v>64</v>
      </c>
      <c r="B41" s="11" t="s">
        <v>65</v>
      </c>
      <c r="C41" s="12">
        <v>790600</v>
      </c>
      <c r="D41" s="12"/>
      <c r="E41" s="36">
        <f>SUM(C41:D41)</f>
        <v>790600</v>
      </c>
    </row>
    <row r="42" spans="1:5" s="10" customFormat="1" ht="17.25" customHeight="1" x14ac:dyDescent="0.2">
      <c r="A42" s="6" t="s">
        <v>66</v>
      </c>
      <c r="B42" s="11" t="s">
        <v>67</v>
      </c>
      <c r="C42" s="8">
        <f t="shared" ref="C42" si="5">C43</f>
        <v>606731</v>
      </c>
      <c r="D42" s="8">
        <f>D43</f>
        <v>0</v>
      </c>
      <c r="E42" s="35">
        <f>E43</f>
        <v>606731</v>
      </c>
    </row>
    <row r="43" spans="1:5" s="10" customFormat="1" ht="17.25" customHeight="1" x14ac:dyDescent="0.2">
      <c r="A43" s="6" t="s">
        <v>68</v>
      </c>
      <c r="B43" s="11" t="s">
        <v>69</v>
      </c>
      <c r="C43" s="12">
        <f t="shared" ref="C43" si="6">C44+C45</f>
        <v>606731</v>
      </c>
      <c r="D43" s="12">
        <f>D44+D45</f>
        <v>0</v>
      </c>
      <c r="E43" s="36">
        <f>E44+E45</f>
        <v>606731</v>
      </c>
    </row>
    <row r="44" spans="1:5" s="10" customFormat="1" ht="17.25" customHeight="1" x14ac:dyDescent="0.2">
      <c r="A44" s="6" t="s">
        <v>70</v>
      </c>
      <c r="B44" s="11" t="s">
        <v>71</v>
      </c>
      <c r="C44" s="12">
        <v>391700</v>
      </c>
      <c r="D44" s="12"/>
      <c r="E44" s="36">
        <f>SUM(C44:D44)</f>
        <v>391700</v>
      </c>
    </row>
    <row r="45" spans="1:5" s="10" customFormat="1" ht="17.25" customHeight="1" x14ac:dyDescent="0.2">
      <c r="A45" s="6" t="s">
        <v>72</v>
      </c>
      <c r="B45" s="11" t="s">
        <v>73</v>
      </c>
      <c r="C45" s="12">
        <v>215031</v>
      </c>
      <c r="D45" s="12"/>
      <c r="E45" s="36">
        <f>SUM(C45:D45)</f>
        <v>215031</v>
      </c>
    </row>
    <row r="46" spans="1:5" s="10" customFormat="1" ht="17.25" customHeight="1" x14ac:dyDescent="0.2">
      <c r="A46" s="6" t="s">
        <v>74</v>
      </c>
      <c r="B46" s="7" t="s">
        <v>75</v>
      </c>
      <c r="C46" s="8">
        <f>C47+C59+C65+C78+C81+C85+C92</f>
        <v>350869</v>
      </c>
      <c r="D46" s="8">
        <f>D47+D59+D65+D78+D81+D85+D92</f>
        <v>480655</v>
      </c>
      <c r="E46" s="35">
        <f>E47+E59+E65+E78+E81+E85+E92</f>
        <v>831524</v>
      </c>
    </row>
    <row r="47" spans="1:5" s="10" customFormat="1" ht="17.25" customHeight="1" x14ac:dyDescent="0.2">
      <c r="A47" s="6" t="s">
        <v>76</v>
      </c>
      <c r="B47" s="7" t="s">
        <v>77</v>
      </c>
      <c r="C47" s="8">
        <f t="shared" ref="C47" si="7">C48+C50+C52+C54+C56</f>
        <v>182869</v>
      </c>
      <c r="D47" s="8">
        <f>D48+D50+D52+D54+D56</f>
        <v>159155</v>
      </c>
      <c r="E47" s="35">
        <f>E48+E50+E52+E54+E56</f>
        <v>342024</v>
      </c>
    </row>
    <row r="48" spans="1:5" s="10" customFormat="1" ht="17.25" customHeight="1" x14ac:dyDescent="0.2">
      <c r="A48" s="6" t="s">
        <v>78</v>
      </c>
      <c r="B48" s="11" t="s">
        <v>79</v>
      </c>
      <c r="C48" s="12">
        <f t="shared" ref="C48" si="8">C49</f>
        <v>86869</v>
      </c>
      <c r="D48" s="12">
        <f>D49</f>
        <v>55260</v>
      </c>
      <c r="E48" s="36">
        <f>E49</f>
        <v>142129</v>
      </c>
    </row>
    <row r="49" spans="1:5" s="10" customFormat="1" ht="17.25" customHeight="1" x14ac:dyDescent="0.2">
      <c r="A49" s="6" t="s">
        <v>80</v>
      </c>
      <c r="B49" s="11" t="s">
        <v>81</v>
      </c>
      <c r="C49" s="12">
        <v>86869</v>
      </c>
      <c r="D49" s="12">
        <v>55260</v>
      </c>
      <c r="E49" s="36">
        <f>SUM(C49:D49)</f>
        <v>142129</v>
      </c>
    </row>
    <row r="50" spans="1:5" s="10" customFormat="1" ht="17.25" customHeight="1" x14ac:dyDescent="0.2">
      <c r="A50" s="6" t="s">
        <v>82</v>
      </c>
      <c r="B50" s="11" t="s">
        <v>83</v>
      </c>
      <c r="C50" s="12">
        <f t="shared" ref="C50" si="9">C51</f>
        <v>0</v>
      </c>
      <c r="D50" s="12">
        <f>D51</f>
        <v>0</v>
      </c>
      <c r="E50" s="36">
        <f>E51</f>
        <v>0</v>
      </c>
    </row>
    <row r="51" spans="1:5" s="10" customFormat="1" ht="17.25" customHeight="1" x14ac:dyDescent="0.2">
      <c r="A51" s="6" t="s">
        <v>84</v>
      </c>
      <c r="B51" s="11" t="s">
        <v>85</v>
      </c>
      <c r="C51" s="12">
        <v>0</v>
      </c>
      <c r="D51" s="12">
        <v>0</v>
      </c>
      <c r="E51" s="36">
        <f>SUM(C51:D51)</f>
        <v>0</v>
      </c>
    </row>
    <row r="52" spans="1:5" s="10" customFormat="1" ht="17.25" customHeight="1" x14ac:dyDescent="0.2">
      <c r="A52" s="6" t="s">
        <v>86</v>
      </c>
      <c r="B52" s="11" t="s">
        <v>87</v>
      </c>
      <c r="C52" s="12">
        <f t="shared" ref="C52" si="10">C53</f>
        <v>0</v>
      </c>
      <c r="D52" s="12">
        <f>D53</f>
        <v>0</v>
      </c>
      <c r="E52" s="36">
        <f>E53</f>
        <v>0</v>
      </c>
    </row>
    <row r="53" spans="1:5" s="10" customFormat="1" ht="17.25" customHeight="1" x14ac:dyDescent="0.2">
      <c r="A53" s="6" t="s">
        <v>88</v>
      </c>
      <c r="B53" s="11" t="s">
        <v>89</v>
      </c>
      <c r="C53" s="12">
        <v>0</v>
      </c>
      <c r="D53" s="12">
        <v>0</v>
      </c>
      <c r="E53" s="36">
        <f>SUM(C53:D53)</f>
        <v>0</v>
      </c>
    </row>
    <row r="54" spans="1:5" s="10" customFormat="1" ht="17.25" customHeight="1" x14ac:dyDescent="0.2">
      <c r="A54" s="6" t="s">
        <v>90</v>
      </c>
      <c r="B54" s="11" t="s">
        <v>91</v>
      </c>
      <c r="C54" s="12">
        <f t="shared" ref="C54" si="11">C55</f>
        <v>48000</v>
      </c>
      <c r="D54" s="12">
        <f>D55</f>
        <v>88895</v>
      </c>
      <c r="E54" s="36">
        <f>E55</f>
        <v>136895</v>
      </c>
    </row>
    <row r="55" spans="1:5" s="10" customFormat="1" ht="17.25" customHeight="1" x14ac:dyDescent="0.2">
      <c r="A55" s="6" t="s">
        <v>92</v>
      </c>
      <c r="B55" s="11" t="s">
        <v>93</v>
      </c>
      <c r="C55" s="12">
        <v>48000</v>
      </c>
      <c r="D55" s="12">
        <v>88895</v>
      </c>
      <c r="E55" s="36">
        <f>SUM(C55:D55)</f>
        <v>136895</v>
      </c>
    </row>
    <row r="56" spans="1:5" s="10" customFormat="1" ht="17.25" customHeight="1" x14ac:dyDescent="0.2">
      <c r="A56" s="6" t="s">
        <v>94</v>
      </c>
      <c r="B56" s="11" t="s">
        <v>95</v>
      </c>
      <c r="C56" s="12">
        <f t="shared" ref="C56" si="12">C57+C58</f>
        <v>48000</v>
      </c>
      <c r="D56" s="12">
        <f>D57+D58</f>
        <v>15000</v>
      </c>
      <c r="E56" s="36">
        <f>E57+E58</f>
        <v>63000</v>
      </c>
    </row>
    <row r="57" spans="1:5" s="10" customFormat="1" ht="17.25" customHeight="1" x14ac:dyDescent="0.2">
      <c r="A57" s="14">
        <v>21701</v>
      </c>
      <c r="B57" s="11" t="s">
        <v>96</v>
      </c>
      <c r="C57" s="12">
        <v>48000</v>
      </c>
      <c r="D57" s="12">
        <v>0</v>
      </c>
      <c r="E57" s="36">
        <f>SUM(C57:D57)</f>
        <v>48000</v>
      </c>
    </row>
    <row r="58" spans="1:5" s="10" customFormat="1" ht="17.25" customHeight="1" x14ac:dyDescent="0.2">
      <c r="A58" s="6" t="s">
        <v>97</v>
      </c>
      <c r="B58" s="11" t="s">
        <v>98</v>
      </c>
      <c r="C58" s="12">
        <v>0</v>
      </c>
      <c r="D58" s="12">
        <v>15000</v>
      </c>
      <c r="E58" s="36">
        <f>SUM(C58:D58)</f>
        <v>15000</v>
      </c>
    </row>
    <row r="59" spans="1:5" s="10" customFormat="1" ht="17.25" customHeight="1" x14ac:dyDescent="0.2">
      <c r="A59" s="6" t="s">
        <v>99</v>
      </c>
      <c r="B59" s="7" t="s">
        <v>100</v>
      </c>
      <c r="C59" s="8">
        <f t="shared" ref="C59" si="13">C60+C63</f>
        <v>0</v>
      </c>
      <c r="D59" s="8">
        <f>D60+D63</f>
        <v>10000</v>
      </c>
      <c r="E59" s="35">
        <f>E60+E63</f>
        <v>10000</v>
      </c>
    </row>
    <row r="60" spans="1:5" s="10" customFormat="1" ht="17.25" customHeight="1" x14ac:dyDescent="0.2">
      <c r="A60" s="6" t="s">
        <v>101</v>
      </c>
      <c r="B60" s="11" t="s">
        <v>102</v>
      </c>
      <c r="C60" s="12">
        <f>C61+C62</f>
        <v>0</v>
      </c>
      <c r="D60" s="12">
        <f t="shared" ref="D60" si="14">D61+D62</f>
        <v>10000</v>
      </c>
      <c r="E60" s="36">
        <f>E61+E62</f>
        <v>10000</v>
      </c>
    </row>
    <row r="61" spans="1:5" s="10" customFormat="1" ht="17.25" customHeight="1" x14ac:dyDescent="0.2">
      <c r="A61" s="6" t="s">
        <v>103</v>
      </c>
      <c r="B61" s="11" t="s">
        <v>104</v>
      </c>
      <c r="C61" s="12">
        <v>0</v>
      </c>
      <c r="D61" s="12">
        <v>10000</v>
      </c>
      <c r="E61" s="36">
        <f>SUM(C61:D61)</f>
        <v>10000</v>
      </c>
    </row>
    <row r="62" spans="1:5" s="10" customFormat="1" ht="17.25" customHeight="1" x14ac:dyDescent="0.2">
      <c r="A62" s="6" t="s">
        <v>105</v>
      </c>
      <c r="B62" s="11" t="s">
        <v>106</v>
      </c>
      <c r="C62" s="12">
        <v>0</v>
      </c>
      <c r="D62" s="12">
        <v>0</v>
      </c>
      <c r="E62" s="36">
        <f>SUM(C62:D62)</f>
        <v>0</v>
      </c>
    </row>
    <row r="63" spans="1:5" s="10" customFormat="1" ht="17.25" customHeight="1" x14ac:dyDescent="0.2">
      <c r="A63" s="6" t="s">
        <v>107</v>
      </c>
      <c r="B63" s="7" t="s">
        <v>108</v>
      </c>
      <c r="C63" s="8">
        <f t="shared" ref="C63" si="15">C64</f>
        <v>0</v>
      </c>
      <c r="D63" s="8">
        <f>D64</f>
        <v>0</v>
      </c>
      <c r="E63" s="35">
        <f>E64</f>
        <v>0</v>
      </c>
    </row>
    <row r="64" spans="1:5" s="10" customFormat="1" ht="17.25" customHeight="1" x14ac:dyDescent="0.2">
      <c r="A64" s="6" t="s">
        <v>109</v>
      </c>
      <c r="B64" s="11" t="s">
        <v>110</v>
      </c>
      <c r="C64" s="12">
        <v>0</v>
      </c>
      <c r="D64" s="12">
        <v>0</v>
      </c>
      <c r="E64" s="36">
        <f>SUM(C64:D64)</f>
        <v>0</v>
      </c>
    </row>
    <row r="65" spans="1:5" s="10" customFormat="1" ht="17.25" customHeight="1" x14ac:dyDescent="0.2">
      <c r="A65" s="6" t="s">
        <v>111</v>
      </c>
      <c r="B65" s="7" t="s">
        <v>112</v>
      </c>
      <c r="C65" s="8">
        <f t="shared" ref="C65" si="16">C66+C68+C70+C72+C74+C76</f>
        <v>48000</v>
      </c>
      <c r="D65" s="8">
        <f>D66+D68+D70+D72+D74+D76</f>
        <v>10500</v>
      </c>
      <c r="E65" s="35">
        <f>E66+E68+E70+E72+E74+E76</f>
        <v>58500</v>
      </c>
    </row>
    <row r="66" spans="1:5" s="10" customFormat="1" ht="17.25" customHeight="1" x14ac:dyDescent="0.2">
      <c r="A66" s="14">
        <v>24100</v>
      </c>
      <c r="B66" s="7" t="s">
        <v>113</v>
      </c>
      <c r="C66" s="8">
        <f t="shared" ref="C66" si="17">C67</f>
        <v>0</v>
      </c>
      <c r="D66" s="8">
        <f>D67</f>
        <v>0</v>
      </c>
      <c r="E66" s="35">
        <f>E67</f>
        <v>0</v>
      </c>
    </row>
    <row r="67" spans="1:5" s="10" customFormat="1" ht="17.25" customHeight="1" x14ac:dyDescent="0.2">
      <c r="A67" s="14">
        <v>24101</v>
      </c>
      <c r="B67" s="11" t="s">
        <v>114</v>
      </c>
      <c r="C67" s="12">
        <v>0</v>
      </c>
      <c r="D67" s="12">
        <v>0</v>
      </c>
      <c r="E67" s="36">
        <f>SUM(C67:D67)</f>
        <v>0</v>
      </c>
    </row>
    <row r="68" spans="1:5" s="10" customFormat="1" ht="17.25" customHeight="1" x14ac:dyDescent="0.2">
      <c r="A68" s="6" t="s">
        <v>115</v>
      </c>
      <c r="B68" s="11" t="s">
        <v>116</v>
      </c>
      <c r="C68" s="12">
        <f t="shared" ref="C68" si="18">C69</f>
        <v>0</v>
      </c>
      <c r="D68" s="12">
        <f>D69</f>
        <v>0</v>
      </c>
      <c r="E68" s="36">
        <f>E69</f>
        <v>0</v>
      </c>
    </row>
    <row r="69" spans="1:5" s="10" customFormat="1" ht="17.25" customHeight="1" x14ac:dyDescent="0.2">
      <c r="A69" s="6" t="s">
        <v>117</v>
      </c>
      <c r="B69" s="11" t="s">
        <v>116</v>
      </c>
      <c r="C69" s="12">
        <v>0</v>
      </c>
      <c r="D69" s="12">
        <v>0</v>
      </c>
      <c r="E69" s="36">
        <f>SUM(C69:D69)</f>
        <v>0</v>
      </c>
    </row>
    <row r="70" spans="1:5" s="10" customFormat="1" ht="17.25" customHeight="1" x14ac:dyDescent="0.2">
      <c r="A70" s="6" t="s">
        <v>118</v>
      </c>
      <c r="B70" s="11" t="s">
        <v>119</v>
      </c>
      <c r="C70" s="12">
        <f t="shared" ref="C70" si="19">C71</f>
        <v>0</v>
      </c>
      <c r="D70" s="12">
        <f>D71</f>
        <v>0</v>
      </c>
      <c r="E70" s="36">
        <f>E71</f>
        <v>0</v>
      </c>
    </row>
    <row r="71" spans="1:5" s="10" customFormat="1" ht="17.25" customHeight="1" x14ac:dyDescent="0.2">
      <c r="A71" s="6" t="s">
        <v>120</v>
      </c>
      <c r="B71" s="11" t="s">
        <v>119</v>
      </c>
      <c r="C71" s="12">
        <v>0</v>
      </c>
      <c r="D71" s="12">
        <v>0</v>
      </c>
      <c r="E71" s="36">
        <f>SUM(C71:D71)</f>
        <v>0</v>
      </c>
    </row>
    <row r="72" spans="1:5" s="10" customFormat="1" ht="17.25" customHeight="1" x14ac:dyDescent="0.2">
      <c r="A72" s="6" t="s">
        <v>121</v>
      </c>
      <c r="B72" s="11" t="s">
        <v>122</v>
      </c>
      <c r="C72" s="12">
        <f t="shared" ref="C72" si="20">C73</f>
        <v>48000</v>
      </c>
      <c r="D72" s="12">
        <f>D73</f>
        <v>0</v>
      </c>
      <c r="E72" s="36">
        <f>E73</f>
        <v>48000</v>
      </c>
    </row>
    <row r="73" spans="1:5" s="10" customFormat="1" ht="17.25" customHeight="1" x14ac:dyDescent="0.2">
      <c r="A73" s="6" t="s">
        <v>123</v>
      </c>
      <c r="B73" s="11" t="s">
        <v>124</v>
      </c>
      <c r="C73" s="12">
        <v>48000</v>
      </c>
      <c r="D73" s="12">
        <v>0</v>
      </c>
      <c r="E73" s="36">
        <f>SUM(C73:D73)</f>
        <v>48000</v>
      </c>
    </row>
    <row r="74" spans="1:5" s="10" customFormat="1" ht="17.25" customHeight="1" x14ac:dyDescent="0.2">
      <c r="A74" s="14">
        <v>24700</v>
      </c>
      <c r="B74" s="7" t="s">
        <v>125</v>
      </c>
      <c r="C74" s="12">
        <f t="shared" ref="C74" si="21">C75</f>
        <v>0</v>
      </c>
      <c r="D74" s="12">
        <f>D75</f>
        <v>3000</v>
      </c>
      <c r="E74" s="36">
        <f>E75</f>
        <v>3000</v>
      </c>
    </row>
    <row r="75" spans="1:5" s="10" customFormat="1" ht="17.25" customHeight="1" x14ac:dyDescent="0.2">
      <c r="A75" s="14">
        <v>24701</v>
      </c>
      <c r="B75" s="11" t="s">
        <v>126</v>
      </c>
      <c r="C75" s="12">
        <v>0</v>
      </c>
      <c r="D75" s="12">
        <v>3000</v>
      </c>
      <c r="E75" s="36">
        <f>SUM(C75:D75)</f>
        <v>3000</v>
      </c>
    </row>
    <row r="76" spans="1:5" s="10" customFormat="1" ht="17.25" customHeight="1" x14ac:dyDescent="0.2">
      <c r="A76" s="14">
        <v>24900</v>
      </c>
      <c r="B76" s="11" t="s">
        <v>127</v>
      </c>
      <c r="C76" s="12">
        <f t="shared" ref="C76" si="22">C77</f>
        <v>0</v>
      </c>
      <c r="D76" s="12">
        <f>D77</f>
        <v>7500</v>
      </c>
      <c r="E76" s="36">
        <f>E77</f>
        <v>7500</v>
      </c>
    </row>
    <row r="77" spans="1:5" s="10" customFormat="1" ht="17.25" customHeight="1" x14ac:dyDescent="0.2">
      <c r="A77" s="14">
        <v>24901</v>
      </c>
      <c r="B77" s="11" t="s">
        <v>127</v>
      </c>
      <c r="C77" s="12">
        <v>0</v>
      </c>
      <c r="D77" s="12">
        <v>7500</v>
      </c>
      <c r="E77" s="36">
        <f>SUM(C77:D77)</f>
        <v>7500</v>
      </c>
    </row>
    <row r="78" spans="1:5" s="10" customFormat="1" ht="17.25" customHeight="1" x14ac:dyDescent="0.2">
      <c r="A78" s="6" t="s">
        <v>128</v>
      </c>
      <c r="B78" s="11" t="s">
        <v>129</v>
      </c>
      <c r="C78" s="8">
        <f t="shared" ref="C78:C79" si="23">(C79)</f>
        <v>0</v>
      </c>
      <c r="D78" s="8">
        <f>(D79)</f>
        <v>10000</v>
      </c>
      <c r="E78" s="35">
        <f>(E79)</f>
        <v>10000</v>
      </c>
    </row>
    <row r="79" spans="1:5" s="10" customFormat="1" ht="17.25" customHeight="1" x14ac:dyDescent="0.2">
      <c r="A79" s="6" t="s">
        <v>130</v>
      </c>
      <c r="B79" s="11" t="s">
        <v>131</v>
      </c>
      <c r="C79" s="12">
        <f t="shared" si="23"/>
        <v>0</v>
      </c>
      <c r="D79" s="12">
        <f>(D80)</f>
        <v>10000</v>
      </c>
      <c r="E79" s="36">
        <f>(E80)</f>
        <v>10000</v>
      </c>
    </row>
    <row r="80" spans="1:5" s="10" customFormat="1" ht="17.25" customHeight="1" x14ac:dyDescent="0.2">
      <c r="A80" s="6" t="s">
        <v>132</v>
      </c>
      <c r="B80" s="11" t="s">
        <v>133</v>
      </c>
      <c r="C80" s="12">
        <v>0</v>
      </c>
      <c r="D80" s="12">
        <v>10000</v>
      </c>
      <c r="E80" s="36">
        <f>SUM(C80:D80)</f>
        <v>10000</v>
      </c>
    </row>
    <row r="81" spans="1:5" s="10" customFormat="1" ht="17.25" customHeight="1" x14ac:dyDescent="0.2">
      <c r="A81" s="6" t="s">
        <v>134</v>
      </c>
      <c r="B81" s="11" t="s">
        <v>135</v>
      </c>
      <c r="C81" s="8">
        <f>C82</f>
        <v>96000</v>
      </c>
      <c r="D81" s="8">
        <f>D82</f>
        <v>0</v>
      </c>
      <c r="E81" s="35">
        <f>E82</f>
        <v>96000</v>
      </c>
    </row>
    <row r="82" spans="1:5" s="10" customFormat="1" ht="17.25" customHeight="1" x14ac:dyDescent="0.2">
      <c r="A82" s="6" t="s">
        <v>136</v>
      </c>
      <c r="B82" s="11" t="s">
        <v>137</v>
      </c>
      <c r="C82" s="12">
        <f t="shared" ref="C82" si="24">C83</f>
        <v>96000</v>
      </c>
      <c r="D82" s="12">
        <f>D83</f>
        <v>0</v>
      </c>
      <c r="E82" s="36">
        <f>E83+E84</f>
        <v>96000</v>
      </c>
    </row>
    <row r="83" spans="1:5" s="10" customFormat="1" ht="17.25" customHeight="1" x14ac:dyDescent="0.2">
      <c r="A83" s="6" t="s">
        <v>138</v>
      </c>
      <c r="B83" s="11" t="s">
        <v>139</v>
      </c>
      <c r="C83" s="12">
        <v>96000</v>
      </c>
      <c r="D83" s="12">
        <v>0</v>
      </c>
      <c r="E83" s="36">
        <f>SUM(C83:D83)</f>
        <v>96000</v>
      </c>
    </row>
    <row r="84" spans="1:5" s="10" customFormat="1" ht="17.25" customHeight="1" x14ac:dyDescent="0.2">
      <c r="A84" s="6" t="s">
        <v>140</v>
      </c>
      <c r="B84" s="11" t="s">
        <v>141</v>
      </c>
      <c r="C84" s="12">
        <v>0</v>
      </c>
      <c r="D84" s="12">
        <v>0</v>
      </c>
      <c r="E84" s="36">
        <f>SUM(C84:D84)</f>
        <v>0</v>
      </c>
    </row>
    <row r="85" spans="1:5" s="10" customFormat="1" ht="17.25" customHeight="1" x14ac:dyDescent="0.2">
      <c r="A85" s="6" t="s">
        <v>142</v>
      </c>
      <c r="B85" s="7" t="s">
        <v>143</v>
      </c>
      <c r="C85" s="8">
        <f t="shared" ref="C85" si="25">C86+C88+C90</f>
        <v>0</v>
      </c>
      <c r="D85" s="8">
        <f>D86+D88+D90</f>
        <v>17000</v>
      </c>
      <c r="E85" s="35">
        <f>E86+E88+E90</f>
        <v>17000</v>
      </c>
    </row>
    <row r="86" spans="1:5" s="10" customFormat="1" ht="17.25" customHeight="1" x14ac:dyDescent="0.2">
      <c r="A86" s="6" t="s">
        <v>144</v>
      </c>
      <c r="B86" s="11" t="s">
        <v>145</v>
      </c>
      <c r="C86" s="12">
        <f t="shared" ref="C86" si="26">(C87)</f>
        <v>0</v>
      </c>
      <c r="D86" s="12">
        <f>(D87)</f>
        <v>15000</v>
      </c>
      <c r="E86" s="36">
        <f>(E87)</f>
        <v>15000</v>
      </c>
    </row>
    <row r="87" spans="1:5" s="10" customFormat="1" ht="17.25" customHeight="1" x14ac:dyDescent="0.2">
      <c r="A87" s="6" t="s">
        <v>146</v>
      </c>
      <c r="B87" s="11" t="s">
        <v>147</v>
      </c>
      <c r="C87" s="12">
        <v>0</v>
      </c>
      <c r="D87" s="12">
        <v>15000</v>
      </c>
      <c r="E87" s="36">
        <f>SUM(C87:D87)</f>
        <v>15000</v>
      </c>
    </row>
    <row r="88" spans="1:5" s="10" customFormat="1" ht="17.25" customHeight="1" x14ac:dyDescent="0.2">
      <c r="A88" s="6" t="s">
        <v>148</v>
      </c>
      <c r="B88" s="11" t="s">
        <v>149</v>
      </c>
      <c r="C88" s="12">
        <f t="shared" ref="C88" si="27">C89</f>
        <v>0</v>
      </c>
      <c r="D88" s="12">
        <f>D89</f>
        <v>2000</v>
      </c>
      <c r="E88" s="36">
        <f>E89</f>
        <v>2000</v>
      </c>
    </row>
    <row r="89" spans="1:5" s="10" customFormat="1" ht="17.25" customHeight="1" x14ac:dyDescent="0.2">
      <c r="A89" s="6" t="s">
        <v>150</v>
      </c>
      <c r="B89" s="11" t="s">
        <v>151</v>
      </c>
      <c r="C89" s="12">
        <v>0</v>
      </c>
      <c r="D89" s="12">
        <v>2000</v>
      </c>
      <c r="E89" s="36">
        <f>SUM(C89:D89)</f>
        <v>2000</v>
      </c>
    </row>
    <row r="90" spans="1:5" s="10" customFormat="1" ht="17.25" customHeight="1" x14ac:dyDescent="0.2">
      <c r="A90" s="6" t="s">
        <v>152</v>
      </c>
      <c r="B90" s="11" t="s">
        <v>153</v>
      </c>
      <c r="C90" s="12">
        <f t="shared" ref="C90" si="28">C91</f>
        <v>0</v>
      </c>
      <c r="D90" s="12">
        <f>D91</f>
        <v>0</v>
      </c>
      <c r="E90" s="36">
        <f>E91</f>
        <v>0</v>
      </c>
    </row>
    <row r="91" spans="1:5" s="10" customFormat="1" ht="17.25" customHeight="1" x14ac:dyDescent="0.2">
      <c r="A91" s="6" t="s">
        <v>154</v>
      </c>
      <c r="B91" s="11" t="s">
        <v>155</v>
      </c>
      <c r="C91" s="12">
        <v>0</v>
      </c>
      <c r="D91" s="12">
        <v>0</v>
      </c>
      <c r="E91" s="36">
        <f>SUM(C91:D91)</f>
        <v>0</v>
      </c>
    </row>
    <row r="92" spans="1:5" s="10" customFormat="1" ht="17.25" customHeight="1" x14ac:dyDescent="0.2">
      <c r="A92" s="6" t="s">
        <v>156</v>
      </c>
      <c r="B92" s="11" t="s">
        <v>157</v>
      </c>
      <c r="C92" s="8">
        <f t="shared" ref="C92" si="29">C93+C95+C97+C99+C101+C103+C105</f>
        <v>24000</v>
      </c>
      <c r="D92" s="8">
        <f>D93+D95+D97+D99+D101+D103+D105</f>
        <v>274000</v>
      </c>
      <c r="E92" s="35">
        <f>E93+E95+E97+E99+E101+E103+E105</f>
        <v>298000</v>
      </c>
    </row>
    <row r="93" spans="1:5" s="10" customFormat="1" ht="17.25" customHeight="1" x14ac:dyDescent="0.2">
      <c r="A93" s="6" t="s">
        <v>158</v>
      </c>
      <c r="B93" s="11" t="s">
        <v>159</v>
      </c>
      <c r="C93" s="12">
        <f t="shared" ref="C93" si="30">C94</f>
        <v>0</v>
      </c>
      <c r="D93" s="12">
        <f>D94</f>
        <v>110000</v>
      </c>
      <c r="E93" s="36">
        <f>E94</f>
        <v>110000</v>
      </c>
    </row>
    <row r="94" spans="1:5" s="10" customFormat="1" ht="17.25" customHeight="1" x14ac:dyDescent="0.2">
      <c r="A94" s="6" t="s">
        <v>160</v>
      </c>
      <c r="B94" s="11" t="s">
        <v>161</v>
      </c>
      <c r="C94" s="12">
        <v>0</v>
      </c>
      <c r="D94" s="12">
        <v>110000</v>
      </c>
      <c r="E94" s="36">
        <f>SUM(C94:D94)</f>
        <v>110000</v>
      </c>
    </row>
    <row r="95" spans="1:5" s="10" customFormat="1" ht="17.25" customHeight="1" x14ac:dyDescent="0.2">
      <c r="A95" s="6" t="s">
        <v>162</v>
      </c>
      <c r="B95" s="11" t="s">
        <v>163</v>
      </c>
      <c r="C95" s="12">
        <f t="shared" ref="C95" si="31">C96</f>
        <v>0</v>
      </c>
      <c r="D95" s="12">
        <f>D96</f>
        <v>40000</v>
      </c>
      <c r="E95" s="36">
        <f>E96</f>
        <v>40000</v>
      </c>
    </row>
    <row r="96" spans="1:5" s="10" customFormat="1" ht="17.25" customHeight="1" x14ac:dyDescent="0.2">
      <c r="A96" s="6" t="s">
        <v>164</v>
      </c>
      <c r="B96" s="11" t="s">
        <v>165</v>
      </c>
      <c r="C96" s="12">
        <v>0</v>
      </c>
      <c r="D96" s="12">
        <v>40000</v>
      </c>
      <c r="E96" s="36">
        <f>SUM(C96:D96)</f>
        <v>40000</v>
      </c>
    </row>
    <row r="97" spans="1:5" s="10" customFormat="1" ht="17.25" customHeight="1" x14ac:dyDescent="0.2">
      <c r="A97" s="6" t="s">
        <v>166</v>
      </c>
      <c r="B97" s="11" t="s">
        <v>167</v>
      </c>
      <c r="C97" s="12">
        <f t="shared" ref="C97" si="32">C98</f>
        <v>0</v>
      </c>
      <c r="D97" s="12">
        <f>D98</f>
        <v>10000</v>
      </c>
      <c r="E97" s="36">
        <f>E98</f>
        <v>10000</v>
      </c>
    </row>
    <row r="98" spans="1:5" s="10" customFormat="1" ht="17.25" customHeight="1" x14ac:dyDescent="0.2">
      <c r="A98" s="6" t="s">
        <v>168</v>
      </c>
      <c r="B98" s="11" t="s">
        <v>169</v>
      </c>
      <c r="C98" s="12">
        <v>0</v>
      </c>
      <c r="D98" s="12">
        <v>10000</v>
      </c>
      <c r="E98" s="36">
        <f>SUM(C98:D98)</f>
        <v>10000</v>
      </c>
    </row>
    <row r="99" spans="1:5" s="10" customFormat="1" ht="17.25" customHeight="1" x14ac:dyDescent="0.2">
      <c r="A99" s="6" t="s">
        <v>170</v>
      </c>
      <c r="B99" s="11" t="s">
        <v>171</v>
      </c>
      <c r="C99" s="12">
        <f t="shared" ref="C99" si="33">C100</f>
        <v>0</v>
      </c>
      <c r="D99" s="12">
        <f>D100</f>
        <v>60000</v>
      </c>
      <c r="E99" s="36">
        <f>E100</f>
        <v>60000</v>
      </c>
    </row>
    <row r="100" spans="1:5" s="10" customFormat="1" ht="17.25" customHeight="1" x14ac:dyDescent="0.2">
      <c r="A100" s="6" t="s">
        <v>172</v>
      </c>
      <c r="B100" s="11" t="s">
        <v>173</v>
      </c>
      <c r="C100" s="12">
        <v>0</v>
      </c>
      <c r="D100" s="12">
        <v>60000</v>
      </c>
      <c r="E100" s="36">
        <f>SUM(C100:D100)</f>
        <v>60000</v>
      </c>
    </row>
    <row r="101" spans="1:5" s="10" customFormat="1" ht="17.25" customHeight="1" x14ac:dyDescent="0.2">
      <c r="A101" s="6" t="s">
        <v>174</v>
      </c>
      <c r="B101" s="11" t="s">
        <v>175</v>
      </c>
      <c r="C101" s="12">
        <f t="shared" ref="C101" si="34">C102</f>
        <v>24000</v>
      </c>
      <c r="D101" s="12">
        <f>D102</f>
        <v>0</v>
      </c>
      <c r="E101" s="36">
        <f>E102</f>
        <v>24000</v>
      </c>
    </row>
    <row r="102" spans="1:5" s="10" customFormat="1" ht="17.25" customHeight="1" x14ac:dyDescent="0.2">
      <c r="A102" s="6" t="s">
        <v>176</v>
      </c>
      <c r="B102" s="11" t="s">
        <v>177</v>
      </c>
      <c r="C102" s="12">
        <v>24000</v>
      </c>
      <c r="D102" s="12">
        <v>0</v>
      </c>
      <c r="E102" s="36">
        <f>SUM(C102:D102)</f>
        <v>24000</v>
      </c>
    </row>
    <row r="103" spans="1:5" s="10" customFormat="1" ht="17.25" customHeight="1" x14ac:dyDescent="0.2">
      <c r="A103" s="6" t="s">
        <v>178</v>
      </c>
      <c r="B103" s="11" t="s">
        <v>179</v>
      </c>
      <c r="C103" s="12">
        <f t="shared" ref="C103" si="35">C104</f>
        <v>0</v>
      </c>
      <c r="D103" s="12">
        <f>D104</f>
        <v>54000</v>
      </c>
      <c r="E103" s="36">
        <f>E104</f>
        <v>54000</v>
      </c>
    </row>
    <row r="104" spans="1:5" s="10" customFormat="1" ht="17.25" customHeight="1" x14ac:dyDescent="0.2">
      <c r="A104" s="6" t="s">
        <v>180</v>
      </c>
      <c r="B104" s="11" t="s">
        <v>179</v>
      </c>
      <c r="C104" s="12">
        <v>0</v>
      </c>
      <c r="D104" s="12">
        <v>54000</v>
      </c>
      <c r="E104" s="36">
        <f>SUM(C104:D104)</f>
        <v>54000</v>
      </c>
    </row>
    <row r="105" spans="1:5" s="10" customFormat="1" ht="17.25" customHeight="1" x14ac:dyDescent="0.2">
      <c r="A105" s="14">
        <v>29900</v>
      </c>
      <c r="B105" s="11" t="s">
        <v>181</v>
      </c>
      <c r="C105" s="12">
        <f t="shared" ref="C105" si="36">(C106)</f>
        <v>0</v>
      </c>
      <c r="D105" s="12">
        <f>(D106)</f>
        <v>0</v>
      </c>
      <c r="E105" s="36">
        <f>(E106)</f>
        <v>0</v>
      </c>
    </row>
    <row r="106" spans="1:5" s="10" customFormat="1" ht="17.25" customHeight="1" x14ac:dyDescent="0.2">
      <c r="A106" s="14">
        <v>29901</v>
      </c>
      <c r="B106" s="11" t="s">
        <v>182</v>
      </c>
      <c r="C106" s="12">
        <v>0</v>
      </c>
      <c r="D106" s="12">
        <v>0</v>
      </c>
      <c r="E106" s="36">
        <f>SUM(C106:D106)</f>
        <v>0</v>
      </c>
    </row>
    <row r="107" spans="1:5" s="10" customFormat="1" ht="17.25" customHeight="1" x14ac:dyDescent="0.2">
      <c r="A107" s="6" t="s">
        <v>183</v>
      </c>
      <c r="B107" s="11" t="s">
        <v>184</v>
      </c>
      <c r="C107" s="8">
        <f t="shared" ref="C107" si="37">C108+C121+C126+C137+C144+C159+C169+C178</f>
        <v>358740</v>
      </c>
      <c r="D107" s="8">
        <f>D108+D121+D126+D137+D144+D159+D169+D178</f>
        <v>4966658</v>
      </c>
      <c r="E107" s="35">
        <f>E108+E121+E126+E137+E144+E159+E169+E178</f>
        <v>5325398</v>
      </c>
    </row>
    <row r="108" spans="1:5" s="10" customFormat="1" ht="17.25" customHeight="1" x14ac:dyDescent="0.2">
      <c r="A108" s="6" t="s">
        <v>185</v>
      </c>
      <c r="B108" s="11" t="s">
        <v>186</v>
      </c>
      <c r="C108" s="8">
        <f t="shared" ref="C108" si="38">C109+C111+C113+C115+C117+C119</f>
        <v>0</v>
      </c>
      <c r="D108" s="8">
        <f>D109+D111+D113+D115+D117+D119</f>
        <v>1658000</v>
      </c>
      <c r="E108" s="35">
        <f>E109+E111+E113+E115+E117+E119</f>
        <v>1658000</v>
      </c>
    </row>
    <row r="109" spans="1:5" s="10" customFormat="1" ht="17.25" customHeight="1" x14ac:dyDescent="0.2">
      <c r="A109" s="6" t="s">
        <v>187</v>
      </c>
      <c r="B109" s="11" t="s">
        <v>188</v>
      </c>
      <c r="C109" s="12">
        <f>C110</f>
        <v>0</v>
      </c>
      <c r="D109" s="12">
        <f t="shared" ref="D109" si="39">(D110)</f>
        <v>1655000</v>
      </c>
      <c r="E109" s="36">
        <f>(E110)</f>
        <v>1655000</v>
      </c>
    </row>
    <row r="110" spans="1:5" s="10" customFormat="1" ht="17.25" customHeight="1" x14ac:dyDescent="0.2">
      <c r="A110" s="6" t="s">
        <v>189</v>
      </c>
      <c r="B110" s="11" t="s">
        <v>190</v>
      </c>
      <c r="C110" s="12">
        <v>0</v>
      </c>
      <c r="D110" s="12">
        <v>1655000</v>
      </c>
      <c r="E110" s="36">
        <f>SUM(C110:D110)</f>
        <v>1655000</v>
      </c>
    </row>
    <row r="111" spans="1:5" s="10" customFormat="1" ht="17.25" customHeight="1" x14ac:dyDescent="0.2">
      <c r="A111" s="6" t="s">
        <v>191</v>
      </c>
      <c r="B111" s="11" t="s">
        <v>192</v>
      </c>
      <c r="C111" s="12">
        <f t="shared" ref="C111" si="40">C112</f>
        <v>0</v>
      </c>
      <c r="D111" s="12">
        <f>D112</f>
        <v>3000</v>
      </c>
      <c r="E111" s="36">
        <f>E112</f>
        <v>3000</v>
      </c>
    </row>
    <row r="112" spans="1:5" s="10" customFormat="1" ht="17.25" customHeight="1" x14ac:dyDescent="0.2">
      <c r="A112" s="6" t="s">
        <v>193</v>
      </c>
      <c r="B112" s="11" t="s">
        <v>192</v>
      </c>
      <c r="C112" s="12">
        <v>0</v>
      </c>
      <c r="D112" s="12">
        <v>3000</v>
      </c>
      <c r="E112" s="36">
        <f>SUM(C112:D112)</f>
        <v>3000</v>
      </c>
    </row>
    <row r="113" spans="1:5" s="10" customFormat="1" ht="17.25" customHeight="1" x14ac:dyDescent="0.2">
      <c r="A113" s="6" t="s">
        <v>194</v>
      </c>
      <c r="B113" s="11" t="s">
        <v>195</v>
      </c>
      <c r="C113" s="12">
        <f t="shared" ref="C113" si="41">C114</f>
        <v>0</v>
      </c>
      <c r="D113" s="12">
        <f>D114</f>
        <v>0</v>
      </c>
      <c r="E113" s="36">
        <f>E114</f>
        <v>0</v>
      </c>
    </row>
    <row r="114" spans="1:5" s="10" customFormat="1" ht="17.25" customHeight="1" x14ac:dyDescent="0.2">
      <c r="A114" s="6" t="s">
        <v>196</v>
      </c>
      <c r="B114" s="11" t="s">
        <v>195</v>
      </c>
      <c r="C114" s="12">
        <v>0</v>
      </c>
      <c r="D114" s="12">
        <v>0</v>
      </c>
      <c r="E114" s="36">
        <f>SUM(C114:D114)</f>
        <v>0</v>
      </c>
    </row>
    <row r="115" spans="1:5" s="10" customFormat="1" ht="17.25" customHeight="1" x14ac:dyDescent="0.2">
      <c r="A115" s="6" t="s">
        <v>197</v>
      </c>
      <c r="B115" s="11" t="s">
        <v>198</v>
      </c>
      <c r="C115" s="12">
        <f t="shared" ref="C115" si="42">C116</f>
        <v>0</v>
      </c>
      <c r="D115" s="12">
        <f>D116</f>
        <v>0</v>
      </c>
      <c r="E115" s="36">
        <f>E116</f>
        <v>0</v>
      </c>
    </row>
    <row r="116" spans="1:5" s="10" customFormat="1" ht="17.25" customHeight="1" x14ac:dyDescent="0.2">
      <c r="A116" s="6" t="s">
        <v>199</v>
      </c>
      <c r="B116" s="11" t="s">
        <v>198</v>
      </c>
      <c r="C116" s="12">
        <v>0</v>
      </c>
      <c r="D116" s="12">
        <v>0</v>
      </c>
      <c r="E116" s="36">
        <f>SUM(C116:D116)</f>
        <v>0</v>
      </c>
    </row>
    <row r="117" spans="1:5" s="10" customFormat="1" ht="17.25" customHeight="1" x14ac:dyDescent="0.2">
      <c r="A117" s="6" t="s">
        <v>200</v>
      </c>
      <c r="B117" s="11" t="s">
        <v>201</v>
      </c>
      <c r="C117" s="12">
        <f t="shared" ref="C117" si="43">C118</f>
        <v>0</v>
      </c>
      <c r="D117" s="12">
        <f>D118</f>
        <v>0</v>
      </c>
      <c r="E117" s="36">
        <f>E118</f>
        <v>0</v>
      </c>
    </row>
    <row r="118" spans="1:5" s="10" customFormat="1" ht="17.25" customHeight="1" x14ac:dyDescent="0.2">
      <c r="A118" s="6" t="s">
        <v>202</v>
      </c>
      <c r="B118" s="11" t="s">
        <v>203</v>
      </c>
      <c r="C118" s="12">
        <v>0</v>
      </c>
      <c r="D118" s="12">
        <v>0</v>
      </c>
      <c r="E118" s="36">
        <f>SUM(C118:D118)</f>
        <v>0</v>
      </c>
    </row>
    <row r="119" spans="1:5" s="10" customFormat="1" ht="17.25" customHeight="1" x14ac:dyDescent="0.2">
      <c r="A119" s="6" t="s">
        <v>204</v>
      </c>
      <c r="B119" s="11" t="s">
        <v>205</v>
      </c>
      <c r="C119" s="12">
        <f t="shared" ref="C119" si="44">C120</f>
        <v>0</v>
      </c>
      <c r="D119" s="12">
        <f>D120</f>
        <v>0</v>
      </c>
      <c r="E119" s="36">
        <f>E120</f>
        <v>0</v>
      </c>
    </row>
    <row r="120" spans="1:5" s="10" customFormat="1" ht="17.25" customHeight="1" x14ac:dyDescent="0.2">
      <c r="A120" s="14">
        <v>31801</v>
      </c>
      <c r="B120" s="11" t="s">
        <v>206</v>
      </c>
      <c r="C120" s="12">
        <v>0</v>
      </c>
      <c r="D120" s="12">
        <v>0</v>
      </c>
      <c r="E120" s="36">
        <f>SUM(C120:D120)</f>
        <v>0</v>
      </c>
    </row>
    <row r="121" spans="1:5" s="10" customFormat="1" ht="17.25" customHeight="1" x14ac:dyDescent="0.2">
      <c r="A121" s="6" t="s">
        <v>207</v>
      </c>
      <c r="B121" s="11" t="s">
        <v>208</v>
      </c>
      <c r="C121" s="8">
        <f t="shared" ref="C121" si="45">C123+C125</f>
        <v>0</v>
      </c>
      <c r="D121" s="8">
        <f>D123+D125</f>
        <v>160000</v>
      </c>
      <c r="E121" s="35">
        <f>E123+E125</f>
        <v>160000</v>
      </c>
    </row>
    <row r="122" spans="1:5" s="10" customFormat="1" ht="17.25" customHeight="1" x14ac:dyDescent="0.2">
      <c r="A122" s="6" t="s">
        <v>209</v>
      </c>
      <c r="B122" s="11" t="s">
        <v>210</v>
      </c>
      <c r="C122" s="12">
        <f t="shared" ref="C122" si="46">C123</f>
        <v>0</v>
      </c>
      <c r="D122" s="12">
        <f>D123</f>
        <v>160000</v>
      </c>
      <c r="E122" s="36">
        <f>E123</f>
        <v>160000</v>
      </c>
    </row>
    <row r="123" spans="1:5" s="10" customFormat="1" ht="17.25" customHeight="1" x14ac:dyDescent="0.2">
      <c r="A123" s="6" t="s">
        <v>211</v>
      </c>
      <c r="B123" s="11" t="s">
        <v>210</v>
      </c>
      <c r="C123" s="12">
        <v>0</v>
      </c>
      <c r="D123" s="12">
        <v>160000</v>
      </c>
      <c r="E123" s="36">
        <f>SUM(C123:D123)</f>
        <v>160000</v>
      </c>
    </row>
    <row r="124" spans="1:5" s="10" customFormat="1" ht="17.25" customHeight="1" x14ac:dyDescent="0.2">
      <c r="A124" s="14">
        <v>32700</v>
      </c>
      <c r="B124" s="11" t="s">
        <v>212</v>
      </c>
      <c r="C124" s="12">
        <f t="shared" ref="C124" si="47">C125</f>
        <v>0</v>
      </c>
      <c r="D124" s="12">
        <f>D125</f>
        <v>0</v>
      </c>
      <c r="E124" s="36">
        <f>E125</f>
        <v>0</v>
      </c>
    </row>
    <row r="125" spans="1:5" s="10" customFormat="1" ht="17.25" customHeight="1" x14ac:dyDescent="0.2">
      <c r="A125" s="14">
        <v>32701</v>
      </c>
      <c r="B125" s="11" t="s">
        <v>213</v>
      </c>
      <c r="C125" s="12">
        <v>0</v>
      </c>
      <c r="D125" s="12">
        <v>0</v>
      </c>
      <c r="E125" s="36">
        <f>SUM(C125:D125)</f>
        <v>0</v>
      </c>
    </row>
    <row r="126" spans="1:5" s="10" customFormat="1" ht="17.25" customHeight="1" x14ac:dyDescent="0.2">
      <c r="A126" s="6" t="s">
        <v>214</v>
      </c>
      <c r="B126" s="11" t="s">
        <v>215</v>
      </c>
      <c r="C126" s="8">
        <f t="shared" ref="C126" si="48">C127+C129+C131+C133+C135</f>
        <v>0</v>
      </c>
      <c r="D126" s="8">
        <f>D127+D129+D131+D133+D135</f>
        <v>1523000</v>
      </c>
      <c r="E126" s="35">
        <f>E127+E129+E131+E133+E135</f>
        <v>1523000</v>
      </c>
    </row>
    <row r="127" spans="1:5" s="10" customFormat="1" ht="17.25" customHeight="1" x14ac:dyDescent="0.2">
      <c r="A127" s="6" t="s">
        <v>216</v>
      </c>
      <c r="B127" s="11" t="s">
        <v>217</v>
      </c>
      <c r="C127" s="12">
        <f t="shared" ref="C127" si="49">C128</f>
        <v>0</v>
      </c>
      <c r="D127" s="12">
        <f>D128</f>
        <v>98000</v>
      </c>
      <c r="E127" s="36">
        <f>E128</f>
        <v>98000</v>
      </c>
    </row>
    <row r="128" spans="1:5" s="10" customFormat="1" ht="17.25" customHeight="1" x14ac:dyDescent="0.2">
      <c r="A128" s="6" t="s">
        <v>218</v>
      </c>
      <c r="B128" s="11" t="s">
        <v>219</v>
      </c>
      <c r="C128" s="12">
        <v>0</v>
      </c>
      <c r="D128" s="12">
        <v>98000</v>
      </c>
      <c r="E128" s="36">
        <f>SUM(C128:D128)</f>
        <v>98000</v>
      </c>
    </row>
    <row r="129" spans="1:5" s="10" customFormat="1" ht="17.25" customHeight="1" x14ac:dyDescent="0.2">
      <c r="A129" s="6" t="s">
        <v>220</v>
      </c>
      <c r="B129" s="11" t="s">
        <v>221</v>
      </c>
      <c r="C129" s="12">
        <f t="shared" ref="C129" si="50">C130</f>
        <v>0</v>
      </c>
      <c r="D129" s="12">
        <f>D130</f>
        <v>485000</v>
      </c>
      <c r="E129" s="36">
        <f>E130</f>
        <v>485000</v>
      </c>
    </row>
    <row r="130" spans="1:5" s="10" customFormat="1" ht="17.25" customHeight="1" x14ac:dyDescent="0.2">
      <c r="A130" s="6" t="s">
        <v>222</v>
      </c>
      <c r="B130" s="11" t="s">
        <v>221</v>
      </c>
      <c r="C130" s="12">
        <v>0</v>
      </c>
      <c r="D130" s="12">
        <v>485000</v>
      </c>
      <c r="E130" s="36">
        <f>SUM(C130:D130)</f>
        <v>485000</v>
      </c>
    </row>
    <row r="131" spans="1:5" s="10" customFormat="1" ht="17.25" customHeight="1" x14ac:dyDescent="0.2">
      <c r="A131" s="6" t="s">
        <v>223</v>
      </c>
      <c r="B131" s="11" t="s">
        <v>224</v>
      </c>
      <c r="C131" s="12">
        <f t="shared" ref="C131" si="51">C132</f>
        <v>0</v>
      </c>
      <c r="D131" s="12">
        <f>D132</f>
        <v>240000</v>
      </c>
      <c r="E131" s="36">
        <f>E132</f>
        <v>240000</v>
      </c>
    </row>
    <row r="132" spans="1:5" s="10" customFormat="1" ht="17.25" customHeight="1" x14ac:dyDescent="0.2">
      <c r="A132" s="6" t="s">
        <v>225</v>
      </c>
      <c r="B132" s="11" t="s">
        <v>226</v>
      </c>
      <c r="C132" s="12">
        <v>0</v>
      </c>
      <c r="D132" s="12">
        <v>240000</v>
      </c>
      <c r="E132" s="36">
        <f>SUM(C132:D132)</f>
        <v>240000</v>
      </c>
    </row>
    <row r="133" spans="1:5" s="10" customFormat="1" ht="17.25" customHeight="1" x14ac:dyDescent="0.2">
      <c r="A133" s="6" t="s">
        <v>227</v>
      </c>
      <c r="B133" s="11" t="s">
        <v>228</v>
      </c>
      <c r="C133" s="12">
        <f t="shared" ref="C133" si="52">C134</f>
        <v>0</v>
      </c>
      <c r="D133" s="12">
        <f>D134</f>
        <v>0</v>
      </c>
      <c r="E133" s="36">
        <f>E134</f>
        <v>0</v>
      </c>
    </row>
    <row r="134" spans="1:5" s="10" customFormat="1" ht="17.25" customHeight="1" x14ac:dyDescent="0.2">
      <c r="A134" s="6" t="s">
        <v>229</v>
      </c>
      <c r="B134" s="11" t="s">
        <v>230</v>
      </c>
      <c r="C134" s="12">
        <v>0</v>
      </c>
      <c r="D134" s="12">
        <v>0</v>
      </c>
      <c r="E134" s="36">
        <f>SUM(C134:D134)</f>
        <v>0</v>
      </c>
    </row>
    <row r="135" spans="1:5" s="10" customFormat="1" ht="17.25" customHeight="1" x14ac:dyDescent="0.2">
      <c r="A135" s="14">
        <v>33900</v>
      </c>
      <c r="B135" s="11" t="s">
        <v>215</v>
      </c>
      <c r="C135" s="12">
        <f t="shared" ref="C135" si="53">(C136)</f>
        <v>0</v>
      </c>
      <c r="D135" s="12">
        <f>(D136)</f>
        <v>700000</v>
      </c>
      <c r="E135" s="36">
        <f>(E136)</f>
        <v>700000</v>
      </c>
    </row>
    <row r="136" spans="1:5" s="10" customFormat="1" ht="17.25" customHeight="1" x14ac:dyDescent="0.2">
      <c r="A136" s="14">
        <v>33901</v>
      </c>
      <c r="B136" s="11" t="s">
        <v>215</v>
      </c>
      <c r="C136" s="12">
        <v>0</v>
      </c>
      <c r="D136" s="12">
        <v>700000</v>
      </c>
      <c r="E136" s="36">
        <f>SUM(C136:D136)</f>
        <v>700000</v>
      </c>
    </row>
    <row r="137" spans="1:5" s="10" customFormat="1" ht="17.25" customHeight="1" x14ac:dyDescent="0.2">
      <c r="A137" s="6" t="s">
        <v>231</v>
      </c>
      <c r="B137" s="11" t="s">
        <v>232</v>
      </c>
      <c r="C137" s="8">
        <f t="shared" ref="C137" si="54">C138+C140+C142</f>
        <v>0</v>
      </c>
      <c r="D137" s="8">
        <f>D138+D140+D142</f>
        <v>230014</v>
      </c>
      <c r="E137" s="35">
        <f>E138+E140+E142</f>
        <v>230014</v>
      </c>
    </row>
    <row r="138" spans="1:5" s="10" customFormat="1" ht="17.25" customHeight="1" x14ac:dyDescent="0.2">
      <c r="A138" s="6" t="s">
        <v>233</v>
      </c>
      <c r="B138" s="11" t="s">
        <v>234</v>
      </c>
      <c r="C138" s="12">
        <f t="shared" ref="C138" si="55">C139</f>
        <v>0</v>
      </c>
      <c r="D138" s="12">
        <f>D139</f>
        <v>30000</v>
      </c>
      <c r="E138" s="36">
        <f>E139</f>
        <v>30000</v>
      </c>
    </row>
    <row r="139" spans="1:5" s="10" customFormat="1" ht="17.25" customHeight="1" x14ac:dyDescent="0.2">
      <c r="A139" s="6" t="s">
        <v>235</v>
      </c>
      <c r="B139" s="11" t="s">
        <v>236</v>
      </c>
      <c r="C139" s="12">
        <v>0</v>
      </c>
      <c r="D139" s="12">
        <v>30000</v>
      </c>
      <c r="E139" s="36">
        <f>SUM(C139:D139)</f>
        <v>30000</v>
      </c>
    </row>
    <row r="140" spans="1:5" s="10" customFormat="1" ht="17.25" customHeight="1" x14ac:dyDescent="0.2">
      <c r="A140" s="6" t="s">
        <v>237</v>
      </c>
      <c r="B140" s="11" t="s">
        <v>238</v>
      </c>
      <c r="C140" s="12">
        <f t="shared" ref="C140" si="56">C141</f>
        <v>0</v>
      </c>
      <c r="D140" s="12">
        <f>D141</f>
        <v>132067</v>
      </c>
      <c r="E140" s="36">
        <f>E141</f>
        <v>132067</v>
      </c>
    </row>
    <row r="141" spans="1:5" s="10" customFormat="1" ht="17.25" customHeight="1" x14ac:dyDescent="0.2">
      <c r="A141" s="6" t="s">
        <v>239</v>
      </c>
      <c r="B141" s="11" t="s">
        <v>240</v>
      </c>
      <c r="C141" s="12">
        <v>0</v>
      </c>
      <c r="D141" s="12">
        <v>132067</v>
      </c>
      <c r="E141" s="36">
        <f>SUM(C141:D141)</f>
        <v>132067</v>
      </c>
    </row>
    <row r="142" spans="1:5" s="10" customFormat="1" ht="17.25" customHeight="1" x14ac:dyDescent="0.2">
      <c r="A142" s="6" t="s">
        <v>241</v>
      </c>
      <c r="B142" s="11" t="s">
        <v>242</v>
      </c>
      <c r="C142" s="12">
        <f t="shared" ref="C142" si="57">C143</f>
        <v>0</v>
      </c>
      <c r="D142" s="12">
        <f>D143</f>
        <v>67947</v>
      </c>
      <c r="E142" s="36">
        <f>E143</f>
        <v>67947</v>
      </c>
    </row>
    <row r="143" spans="1:5" s="10" customFormat="1" ht="17.25" customHeight="1" x14ac:dyDescent="0.2">
      <c r="A143" s="6" t="s">
        <v>243</v>
      </c>
      <c r="B143" s="11" t="s">
        <v>244</v>
      </c>
      <c r="C143" s="12">
        <v>0</v>
      </c>
      <c r="D143" s="12">
        <v>67947</v>
      </c>
      <c r="E143" s="36">
        <f>SUM(C143:D143)</f>
        <v>67947</v>
      </c>
    </row>
    <row r="144" spans="1:5" s="10" customFormat="1" ht="17.25" customHeight="1" x14ac:dyDescent="0.2">
      <c r="A144" s="6" t="s">
        <v>245</v>
      </c>
      <c r="B144" s="11" t="s">
        <v>246</v>
      </c>
      <c r="C144" s="8">
        <f t="shared" ref="C144" si="58">C145+C147+C149+C151+C153+C155+C157</f>
        <v>0</v>
      </c>
      <c r="D144" s="8">
        <f>D145+D147+D149+D151+D153+D155+D157</f>
        <v>243000</v>
      </c>
      <c r="E144" s="35">
        <f>E145+E147+E149+E151+E153+E155+E157</f>
        <v>243000</v>
      </c>
    </row>
    <row r="145" spans="1:5" s="10" customFormat="1" ht="17.25" customHeight="1" x14ac:dyDescent="0.2">
      <c r="A145" s="6" t="s">
        <v>247</v>
      </c>
      <c r="B145" s="11" t="s">
        <v>248</v>
      </c>
      <c r="C145" s="12">
        <f t="shared" ref="C145" si="59">C146</f>
        <v>0</v>
      </c>
      <c r="D145" s="12">
        <f>D146</f>
        <v>220000</v>
      </c>
      <c r="E145" s="36">
        <f>E146</f>
        <v>220000</v>
      </c>
    </row>
    <row r="146" spans="1:5" s="10" customFormat="1" ht="17.25" customHeight="1" x14ac:dyDescent="0.2">
      <c r="A146" s="6" t="s">
        <v>249</v>
      </c>
      <c r="B146" s="11" t="s">
        <v>250</v>
      </c>
      <c r="C146" s="12">
        <v>0</v>
      </c>
      <c r="D146" s="12">
        <v>220000</v>
      </c>
      <c r="E146" s="36">
        <f>SUM(C146:D146)</f>
        <v>220000</v>
      </c>
    </row>
    <row r="147" spans="1:5" s="10" customFormat="1" ht="17.25" customHeight="1" x14ac:dyDescent="0.2">
      <c r="A147" s="6" t="s">
        <v>251</v>
      </c>
      <c r="B147" s="11" t="s">
        <v>252</v>
      </c>
      <c r="C147" s="12">
        <f t="shared" ref="C147" si="60">C148</f>
        <v>0</v>
      </c>
      <c r="D147" s="12">
        <f>D148</f>
        <v>3000</v>
      </c>
      <c r="E147" s="36">
        <f>E148</f>
        <v>3000</v>
      </c>
    </row>
    <row r="148" spans="1:5" s="10" customFormat="1" ht="17.25" customHeight="1" x14ac:dyDescent="0.2">
      <c r="A148" s="6" t="s">
        <v>253</v>
      </c>
      <c r="B148" s="11" t="s">
        <v>254</v>
      </c>
      <c r="C148" s="12">
        <v>0</v>
      </c>
      <c r="D148" s="12">
        <v>3000</v>
      </c>
      <c r="E148" s="36">
        <f>SUM(C148:D148)</f>
        <v>3000</v>
      </c>
    </row>
    <row r="149" spans="1:5" s="10" customFormat="1" ht="17.25" customHeight="1" x14ac:dyDescent="0.2">
      <c r="A149" s="6" t="s">
        <v>255</v>
      </c>
      <c r="B149" s="11" t="s">
        <v>256</v>
      </c>
      <c r="C149" s="12">
        <f t="shared" ref="C149" si="61">C150</f>
        <v>0</v>
      </c>
      <c r="D149" s="12">
        <f>D150</f>
        <v>15000</v>
      </c>
      <c r="E149" s="36">
        <f>E150</f>
        <v>15000</v>
      </c>
    </row>
    <row r="150" spans="1:5" s="10" customFormat="1" ht="17.25" customHeight="1" x14ac:dyDescent="0.2">
      <c r="A150" s="14">
        <v>35302</v>
      </c>
      <c r="B150" s="11" t="s">
        <v>257</v>
      </c>
      <c r="C150" s="12">
        <v>0</v>
      </c>
      <c r="D150" s="12">
        <v>15000</v>
      </c>
      <c r="E150" s="36">
        <f>SUM(C150:D150)</f>
        <v>15000</v>
      </c>
    </row>
    <row r="151" spans="1:5" s="10" customFormat="1" ht="17.25" customHeight="1" x14ac:dyDescent="0.2">
      <c r="A151" s="6" t="s">
        <v>258</v>
      </c>
      <c r="B151" s="11" t="s">
        <v>259</v>
      </c>
      <c r="C151" s="12">
        <f t="shared" ref="C151" si="62">C152</f>
        <v>0</v>
      </c>
      <c r="D151" s="12">
        <f>D152</f>
        <v>0</v>
      </c>
      <c r="E151" s="36">
        <f>E152</f>
        <v>0</v>
      </c>
    </row>
    <row r="152" spans="1:5" s="10" customFormat="1" ht="17.25" customHeight="1" x14ac:dyDescent="0.2">
      <c r="A152" s="6" t="s">
        <v>260</v>
      </c>
      <c r="B152" s="11" t="s">
        <v>261</v>
      </c>
      <c r="C152" s="12">
        <v>0</v>
      </c>
      <c r="D152" s="12">
        <v>0</v>
      </c>
      <c r="E152" s="36">
        <f>SUM(C152:D152)</f>
        <v>0</v>
      </c>
    </row>
    <row r="153" spans="1:5" s="10" customFormat="1" ht="17.25" customHeight="1" x14ac:dyDescent="0.2">
      <c r="A153" s="6" t="s">
        <v>262</v>
      </c>
      <c r="B153" s="11" t="s">
        <v>263</v>
      </c>
      <c r="C153" s="12">
        <f t="shared" ref="C153" si="63">C154</f>
        <v>0</v>
      </c>
      <c r="D153" s="12">
        <f>D154</f>
        <v>5000</v>
      </c>
      <c r="E153" s="36">
        <f>E154</f>
        <v>5000</v>
      </c>
    </row>
    <row r="154" spans="1:5" s="10" customFormat="1" ht="17.25" customHeight="1" x14ac:dyDescent="0.2">
      <c r="A154" s="6" t="s">
        <v>264</v>
      </c>
      <c r="B154" s="11" t="s">
        <v>265</v>
      </c>
      <c r="C154" s="12">
        <v>0</v>
      </c>
      <c r="D154" s="12">
        <v>5000</v>
      </c>
      <c r="E154" s="36">
        <f>SUM(C154:D154)</f>
        <v>5000</v>
      </c>
    </row>
    <row r="155" spans="1:5" s="10" customFormat="1" ht="17.25" customHeight="1" x14ac:dyDescent="0.2">
      <c r="A155" s="6" t="s">
        <v>266</v>
      </c>
      <c r="B155" s="11" t="s">
        <v>267</v>
      </c>
      <c r="C155" s="12">
        <f t="shared" ref="C155" si="64">C156</f>
        <v>0</v>
      </c>
      <c r="D155" s="12">
        <f>D156</f>
        <v>0</v>
      </c>
      <c r="E155" s="36">
        <f>E156</f>
        <v>0</v>
      </c>
    </row>
    <row r="156" spans="1:5" s="10" customFormat="1" ht="17.25" customHeight="1" x14ac:dyDescent="0.2">
      <c r="A156" s="6" t="s">
        <v>268</v>
      </c>
      <c r="B156" s="11" t="s">
        <v>269</v>
      </c>
      <c r="C156" s="12">
        <v>0</v>
      </c>
      <c r="D156" s="12">
        <v>0</v>
      </c>
      <c r="E156" s="36">
        <f>SUM(C156:D156)</f>
        <v>0</v>
      </c>
    </row>
    <row r="157" spans="1:5" s="10" customFormat="1" ht="17.25" customHeight="1" x14ac:dyDescent="0.2">
      <c r="A157" s="6" t="s">
        <v>270</v>
      </c>
      <c r="B157" s="11" t="s">
        <v>271</v>
      </c>
      <c r="C157" s="12">
        <f t="shared" ref="C157" si="65">C158</f>
        <v>0</v>
      </c>
      <c r="D157" s="12">
        <f>D158</f>
        <v>0</v>
      </c>
      <c r="E157" s="36">
        <f>E158</f>
        <v>0</v>
      </c>
    </row>
    <row r="158" spans="1:5" s="10" customFormat="1" ht="17.25" customHeight="1" x14ac:dyDescent="0.2">
      <c r="A158" s="6" t="s">
        <v>272</v>
      </c>
      <c r="B158" s="11" t="s">
        <v>271</v>
      </c>
      <c r="C158" s="12">
        <v>0</v>
      </c>
      <c r="D158" s="12">
        <v>0</v>
      </c>
      <c r="E158" s="36">
        <f>SUM(C158:D158)</f>
        <v>0</v>
      </c>
    </row>
    <row r="159" spans="1:5" s="10" customFormat="1" ht="17.25" customHeight="1" x14ac:dyDescent="0.2">
      <c r="A159" s="6" t="s">
        <v>273</v>
      </c>
      <c r="B159" s="11" t="s">
        <v>274</v>
      </c>
      <c r="C159" s="8">
        <f t="shared" ref="C159" si="66">C160+C162+C164+C167</f>
        <v>0</v>
      </c>
      <c r="D159" s="8">
        <f>D160+D162+D164+D167</f>
        <v>413200</v>
      </c>
      <c r="E159" s="35">
        <f>E160+E162+E164+E167</f>
        <v>413200</v>
      </c>
    </row>
    <row r="160" spans="1:5" s="10" customFormat="1" ht="17.25" customHeight="1" x14ac:dyDescent="0.2">
      <c r="A160" s="6" t="s">
        <v>275</v>
      </c>
      <c r="B160" s="11" t="s">
        <v>276</v>
      </c>
      <c r="C160" s="12">
        <f t="shared" ref="C160" si="67">C161</f>
        <v>0</v>
      </c>
      <c r="D160" s="12">
        <f>D161</f>
        <v>0</v>
      </c>
      <c r="E160" s="36">
        <f>E161</f>
        <v>0</v>
      </c>
    </row>
    <row r="161" spans="1:5" s="10" customFormat="1" ht="17.25" customHeight="1" x14ac:dyDescent="0.2">
      <c r="A161" s="6" t="s">
        <v>277</v>
      </c>
      <c r="B161" s="11" t="s">
        <v>276</v>
      </c>
      <c r="C161" s="12">
        <v>0</v>
      </c>
      <c r="D161" s="12">
        <v>0</v>
      </c>
      <c r="E161" s="36">
        <f>SUM(C161:D161)</f>
        <v>0</v>
      </c>
    </row>
    <row r="162" spans="1:5" s="10" customFormat="1" ht="17.25" customHeight="1" x14ac:dyDescent="0.2">
      <c r="A162" s="6" t="s">
        <v>278</v>
      </c>
      <c r="B162" s="11" t="s">
        <v>279</v>
      </c>
      <c r="C162" s="12">
        <f t="shared" ref="C162" si="68">C163</f>
        <v>0</v>
      </c>
      <c r="D162" s="12">
        <f>D163</f>
        <v>0</v>
      </c>
      <c r="E162" s="36">
        <f>E163</f>
        <v>0</v>
      </c>
    </row>
    <row r="163" spans="1:5" s="10" customFormat="1" ht="17.25" customHeight="1" x14ac:dyDescent="0.2">
      <c r="A163" s="6" t="s">
        <v>280</v>
      </c>
      <c r="B163" s="11" t="s">
        <v>279</v>
      </c>
      <c r="C163" s="12">
        <v>0</v>
      </c>
      <c r="D163" s="12">
        <v>0</v>
      </c>
      <c r="E163" s="36">
        <f>SUM(C163:D163)</f>
        <v>0</v>
      </c>
    </row>
    <row r="164" spans="1:5" s="10" customFormat="1" ht="17.25" customHeight="1" x14ac:dyDescent="0.2">
      <c r="A164" s="6" t="s">
        <v>281</v>
      </c>
      <c r="B164" s="11" t="s">
        <v>282</v>
      </c>
      <c r="C164" s="12">
        <f t="shared" ref="C164" si="69">SUM(C165:C166)</f>
        <v>0</v>
      </c>
      <c r="D164" s="12">
        <f>SUM(D165:D166)</f>
        <v>413200</v>
      </c>
      <c r="E164" s="36">
        <f>SUM(E165:E166)</f>
        <v>413200</v>
      </c>
    </row>
    <row r="165" spans="1:5" s="10" customFormat="1" ht="17.25" customHeight="1" x14ac:dyDescent="0.2">
      <c r="A165" s="6" t="s">
        <v>283</v>
      </c>
      <c r="B165" s="11" t="s">
        <v>284</v>
      </c>
      <c r="C165" s="12">
        <v>0</v>
      </c>
      <c r="D165" s="12">
        <v>226800</v>
      </c>
      <c r="E165" s="36">
        <f>SUM(C165:D165)</f>
        <v>226800</v>
      </c>
    </row>
    <row r="166" spans="1:5" s="10" customFormat="1" ht="17.25" customHeight="1" x14ac:dyDescent="0.2">
      <c r="A166" s="6" t="s">
        <v>285</v>
      </c>
      <c r="B166" s="11" t="s">
        <v>286</v>
      </c>
      <c r="C166" s="12">
        <v>0</v>
      </c>
      <c r="D166" s="12">
        <v>186400</v>
      </c>
      <c r="E166" s="36">
        <f>SUM(C166:D166)</f>
        <v>186400</v>
      </c>
    </row>
    <row r="167" spans="1:5" s="10" customFormat="1" ht="17.25" customHeight="1" x14ac:dyDescent="0.2">
      <c r="A167" s="6" t="s">
        <v>287</v>
      </c>
      <c r="B167" s="11" t="s">
        <v>288</v>
      </c>
      <c r="C167" s="12">
        <f t="shared" ref="C167" si="70">C168</f>
        <v>0</v>
      </c>
      <c r="D167" s="12">
        <f>D168</f>
        <v>0</v>
      </c>
      <c r="E167" s="36">
        <f>E168</f>
        <v>0</v>
      </c>
    </row>
    <row r="168" spans="1:5" s="10" customFormat="1" ht="17.25" customHeight="1" x14ac:dyDescent="0.2">
      <c r="A168" s="6" t="s">
        <v>289</v>
      </c>
      <c r="B168" s="11" t="s">
        <v>290</v>
      </c>
      <c r="C168" s="12">
        <v>0</v>
      </c>
      <c r="D168" s="12">
        <v>0</v>
      </c>
      <c r="E168" s="36">
        <f>SUM(C168:D168)</f>
        <v>0</v>
      </c>
    </row>
    <row r="169" spans="1:5" s="10" customFormat="1" ht="17.25" customHeight="1" x14ac:dyDescent="0.2">
      <c r="A169" s="6" t="s">
        <v>291</v>
      </c>
      <c r="B169" s="11" t="s">
        <v>292</v>
      </c>
      <c r="C169" s="8">
        <f t="shared" ref="C169" si="71">C170+C172+C176+C175</f>
        <v>0</v>
      </c>
      <c r="D169" s="8">
        <f>D170+D172+D176+D175</f>
        <v>0</v>
      </c>
      <c r="E169" s="35">
        <f>E170+E172+E176+E175</f>
        <v>0</v>
      </c>
    </row>
    <row r="170" spans="1:5" s="10" customFormat="1" ht="17.25" customHeight="1" x14ac:dyDescent="0.2">
      <c r="A170" s="6" t="s">
        <v>293</v>
      </c>
      <c r="B170" s="11" t="s">
        <v>294</v>
      </c>
      <c r="C170" s="15">
        <f t="shared" ref="C170" si="72">C171</f>
        <v>0</v>
      </c>
      <c r="D170" s="15">
        <f>D171</f>
        <v>0</v>
      </c>
      <c r="E170" s="38">
        <f>E171</f>
        <v>0</v>
      </c>
    </row>
    <row r="171" spans="1:5" s="10" customFormat="1" ht="17.25" customHeight="1" x14ac:dyDescent="0.2">
      <c r="A171" s="6" t="s">
        <v>295</v>
      </c>
      <c r="B171" s="11" t="s">
        <v>294</v>
      </c>
      <c r="C171" s="12">
        <v>0</v>
      </c>
      <c r="D171" s="12">
        <v>0</v>
      </c>
      <c r="E171" s="36">
        <f>SUM(C171:D171)</f>
        <v>0</v>
      </c>
    </row>
    <row r="172" spans="1:5" s="10" customFormat="1" ht="17.25" customHeight="1" x14ac:dyDescent="0.2">
      <c r="A172" s="6" t="s">
        <v>296</v>
      </c>
      <c r="B172" s="11" t="s">
        <v>297</v>
      </c>
      <c r="C172" s="15">
        <f t="shared" ref="C172" si="73">C173</f>
        <v>0</v>
      </c>
      <c r="D172" s="15">
        <f>D173</f>
        <v>0</v>
      </c>
      <c r="E172" s="38">
        <f>E173</f>
        <v>0</v>
      </c>
    </row>
    <row r="173" spans="1:5" s="10" customFormat="1" ht="17.25" customHeight="1" x14ac:dyDescent="0.2">
      <c r="A173" s="6" t="s">
        <v>298</v>
      </c>
      <c r="B173" s="11" t="s">
        <v>297</v>
      </c>
      <c r="C173" s="12">
        <v>0</v>
      </c>
      <c r="D173" s="12">
        <v>0</v>
      </c>
      <c r="E173" s="36">
        <f>SUM(C173:D173)</f>
        <v>0</v>
      </c>
    </row>
    <row r="174" spans="1:5" s="10" customFormat="1" ht="17.25" customHeight="1" x14ac:dyDescent="0.2">
      <c r="A174" s="14">
        <v>38400</v>
      </c>
      <c r="B174" s="11" t="s">
        <v>299</v>
      </c>
      <c r="C174" s="12">
        <f t="shared" ref="C174" si="74">C175</f>
        <v>0</v>
      </c>
      <c r="D174" s="12">
        <f>D175</f>
        <v>0</v>
      </c>
      <c r="E174" s="36">
        <f>E175</f>
        <v>0</v>
      </c>
    </row>
    <row r="175" spans="1:5" s="10" customFormat="1" ht="17.25" customHeight="1" x14ac:dyDescent="0.2">
      <c r="A175" s="14">
        <v>38401</v>
      </c>
      <c r="B175" s="11" t="s">
        <v>300</v>
      </c>
      <c r="C175" s="12">
        <v>0</v>
      </c>
      <c r="D175" s="12">
        <v>0</v>
      </c>
      <c r="E175" s="36">
        <f>SUM(C175:D175)</f>
        <v>0</v>
      </c>
    </row>
    <row r="176" spans="1:5" s="10" customFormat="1" ht="17.25" customHeight="1" x14ac:dyDescent="0.2">
      <c r="A176" s="6" t="s">
        <v>301</v>
      </c>
      <c r="B176" s="11" t="s">
        <v>302</v>
      </c>
      <c r="C176" s="12">
        <f t="shared" ref="C176" si="75">C177</f>
        <v>0</v>
      </c>
      <c r="D176" s="12">
        <f>D177</f>
        <v>0</v>
      </c>
      <c r="E176" s="36">
        <f>E177</f>
        <v>0</v>
      </c>
    </row>
    <row r="177" spans="1:5" s="10" customFormat="1" ht="17.25" customHeight="1" x14ac:dyDescent="0.2">
      <c r="A177" s="6" t="s">
        <v>303</v>
      </c>
      <c r="B177" s="11" t="s">
        <v>304</v>
      </c>
      <c r="C177" s="12">
        <v>0</v>
      </c>
      <c r="D177" s="12">
        <v>0</v>
      </c>
      <c r="E177" s="36">
        <f>SUM(C177:D177)</f>
        <v>0</v>
      </c>
    </row>
    <row r="178" spans="1:5" s="10" customFormat="1" ht="17.25" customHeight="1" x14ac:dyDescent="0.2">
      <c r="A178" s="6" t="s">
        <v>305</v>
      </c>
      <c r="B178" s="11" t="s">
        <v>306</v>
      </c>
      <c r="C178" s="8">
        <f t="shared" ref="C178" si="76">(C179+C181)</f>
        <v>358740</v>
      </c>
      <c r="D178" s="8">
        <f>(D179+D181)</f>
        <v>739444</v>
      </c>
      <c r="E178" s="35">
        <f>(E179+E181)</f>
        <v>1098184</v>
      </c>
    </row>
    <row r="179" spans="1:5" s="10" customFormat="1" ht="17.25" customHeight="1" x14ac:dyDescent="0.2">
      <c r="A179" s="6" t="s">
        <v>307</v>
      </c>
      <c r="B179" s="11" t="s">
        <v>308</v>
      </c>
      <c r="C179" s="12">
        <f t="shared" ref="C179" si="77">C180</f>
        <v>0</v>
      </c>
      <c r="D179" s="12">
        <f>D180</f>
        <v>400000</v>
      </c>
      <c r="E179" s="36">
        <f>E180</f>
        <v>400000</v>
      </c>
    </row>
    <row r="180" spans="1:5" s="10" customFormat="1" ht="17.25" customHeight="1" x14ac:dyDescent="0.2">
      <c r="A180" s="6" t="s">
        <v>309</v>
      </c>
      <c r="B180" s="11" t="s">
        <v>310</v>
      </c>
      <c r="C180" s="12">
        <v>0</v>
      </c>
      <c r="D180" s="12">
        <v>400000</v>
      </c>
      <c r="E180" s="36">
        <f>SUM(C180:D180)</f>
        <v>400000</v>
      </c>
    </row>
    <row r="181" spans="1:5" s="10" customFormat="1" ht="17.25" customHeight="1" x14ac:dyDescent="0.2">
      <c r="A181" s="14">
        <v>39800</v>
      </c>
      <c r="B181" s="11" t="s">
        <v>311</v>
      </c>
      <c r="C181" s="12">
        <f t="shared" ref="C181" si="78">(C182)</f>
        <v>358740</v>
      </c>
      <c r="D181" s="12">
        <f>(D182)</f>
        <v>339444</v>
      </c>
      <c r="E181" s="36">
        <f>(E182)</f>
        <v>698184</v>
      </c>
    </row>
    <row r="182" spans="1:5" s="10" customFormat="1" ht="17.25" customHeight="1" x14ac:dyDescent="0.2">
      <c r="A182" s="14">
        <v>39801</v>
      </c>
      <c r="B182" s="11" t="s">
        <v>312</v>
      </c>
      <c r="C182" s="12">
        <v>358740</v>
      </c>
      <c r="D182" s="12">
        <v>339444</v>
      </c>
      <c r="E182" s="36">
        <f>SUM(C182:D182)</f>
        <v>698184</v>
      </c>
    </row>
    <row r="183" spans="1:5" s="10" customFormat="1" ht="17.25" customHeight="1" x14ac:dyDescent="0.2">
      <c r="A183" s="6" t="s">
        <v>313</v>
      </c>
      <c r="B183" s="11" t="s">
        <v>314</v>
      </c>
      <c r="C183" s="8">
        <f t="shared" ref="C183" si="79">C184+C192+C197</f>
        <v>0</v>
      </c>
      <c r="D183" s="8">
        <f>D184+D192+D197</f>
        <v>2778248</v>
      </c>
      <c r="E183" s="35">
        <f>E184+E192+E197</f>
        <v>2778248</v>
      </c>
    </row>
    <row r="184" spans="1:5" s="10" customFormat="1" ht="17.25" customHeight="1" x14ac:dyDescent="0.2">
      <c r="A184" s="6" t="s">
        <v>315</v>
      </c>
      <c r="B184" s="11" t="s">
        <v>316</v>
      </c>
      <c r="C184" s="8">
        <f t="shared" ref="C184" si="80">SUM(C185+C187+C189)</f>
        <v>0</v>
      </c>
      <c r="D184" s="8">
        <f>SUM(D185+D187+D189)</f>
        <v>1150000</v>
      </c>
      <c r="E184" s="35">
        <f>SUM(E185+E187+E189)</f>
        <v>1150000</v>
      </c>
    </row>
    <row r="185" spans="1:5" s="10" customFormat="1" ht="17.25" customHeight="1" x14ac:dyDescent="0.2">
      <c r="A185" s="14">
        <v>51100</v>
      </c>
      <c r="B185" s="11" t="s">
        <v>317</v>
      </c>
      <c r="C185" s="8">
        <f t="shared" ref="C185" si="81">(C186)</f>
        <v>0</v>
      </c>
      <c r="D185" s="8">
        <f>(D186)</f>
        <v>100000</v>
      </c>
      <c r="E185" s="35">
        <f>(E186)</f>
        <v>100000</v>
      </c>
    </row>
    <row r="186" spans="1:5" s="10" customFormat="1" ht="17.25" customHeight="1" x14ac:dyDescent="0.2">
      <c r="A186" s="14">
        <v>51101</v>
      </c>
      <c r="B186" s="11" t="s">
        <v>317</v>
      </c>
      <c r="C186" s="8">
        <v>0</v>
      </c>
      <c r="D186" s="8">
        <v>100000</v>
      </c>
      <c r="E186" s="36">
        <f>SUM(C186:D186)</f>
        <v>100000</v>
      </c>
    </row>
    <row r="187" spans="1:5" s="10" customFormat="1" ht="17.25" customHeight="1" x14ac:dyDescent="0.2">
      <c r="A187" s="6" t="s">
        <v>318</v>
      </c>
      <c r="B187" s="11" t="s">
        <v>319</v>
      </c>
      <c r="C187" s="15">
        <f t="shared" ref="C187" si="82">C188</f>
        <v>0</v>
      </c>
      <c r="D187" s="15">
        <f>D188</f>
        <v>800000</v>
      </c>
      <c r="E187" s="38">
        <f>E188</f>
        <v>800000</v>
      </c>
    </row>
    <row r="188" spans="1:5" s="10" customFormat="1" ht="17.25" customHeight="1" x14ac:dyDescent="0.2">
      <c r="A188" s="6" t="s">
        <v>320</v>
      </c>
      <c r="B188" s="11" t="s">
        <v>321</v>
      </c>
      <c r="C188" s="12">
        <v>0</v>
      </c>
      <c r="D188" s="12">
        <v>800000</v>
      </c>
      <c r="E188" s="36">
        <f>SUM(C188:D188)</f>
        <v>800000</v>
      </c>
    </row>
    <row r="189" spans="1:5" s="10" customFormat="1" ht="17.25" customHeight="1" x14ac:dyDescent="0.2">
      <c r="A189" s="6" t="s">
        <v>322</v>
      </c>
      <c r="B189" s="11" t="s">
        <v>323</v>
      </c>
      <c r="C189" s="12">
        <f t="shared" ref="C189" si="83">SUM(C190:C191)</f>
        <v>0</v>
      </c>
      <c r="D189" s="12">
        <f>SUM(D190:D191)</f>
        <v>250000</v>
      </c>
      <c r="E189" s="36">
        <f>E190+E191</f>
        <v>250000</v>
      </c>
    </row>
    <row r="190" spans="1:5" s="10" customFormat="1" ht="17.25" customHeight="1" x14ac:dyDescent="0.2">
      <c r="A190" s="6" t="s">
        <v>324</v>
      </c>
      <c r="B190" s="11" t="s">
        <v>325</v>
      </c>
      <c r="C190" s="12">
        <v>0</v>
      </c>
      <c r="D190" s="12">
        <v>50000</v>
      </c>
      <c r="E190" s="36">
        <f>SUM(C190:D190)</f>
        <v>50000</v>
      </c>
    </row>
    <row r="191" spans="1:5" s="10" customFormat="1" ht="17.25" customHeight="1" x14ac:dyDescent="0.2">
      <c r="A191" s="14">
        <v>51902</v>
      </c>
      <c r="B191" s="11" t="s">
        <v>326</v>
      </c>
      <c r="C191" s="12">
        <v>0</v>
      </c>
      <c r="D191" s="12">
        <v>200000</v>
      </c>
      <c r="E191" s="36">
        <f>SUM(C191:D191)</f>
        <v>200000</v>
      </c>
    </row>
    <row r="192" spans="1:5" s="10" customFormat="1" ht="17.25" customHeight="1" x14ac:dyDescent="0.2">
      <c r="A192" s="14">
        <v>56000</v>
      </c>
      <c r="B192" s="11" t="s">
        <v>327</v>
      </c>
      <c r="C192" s="12">
        <f t="shared" ref="C192" si="84">C193+C195</f>
        <v>0</v>
      </c>
      <c r="D192" s="12">
        <f>D193+D195</f>
        <v>1228248</v>
      </c>
      <c r="E192" s="36">
        <f>E193+E195</f>
        <v>1228248</v>
      </c>
    </row>
    <row r="193" spans="1:5" s="10" customFormat="1" ht="17.25" customHeight="1" x14ac:dyDescent="0.2">
      <c r="A193" s="14">
        <v>56600</v>
      </c>
      <c r="B193" s="11" t="s">
        <v>328</v>
      </c>
      <c r="C193" s="12">
        <f t="shared" ref="C193" si="85">C194</f>
        <v>0</v>
      </c>
      <c r="D193" s="12">
        <f>D194</f>
        <v>1200000</v>
      </c>
      <c r="E193" s="36">
        <f>E194</f>
        <v>1200000</v>
      </c>
    </row>
    <row r="194" spans="1:5" s="10" customFormat="1" ht="17.25" customHeight="1" x14ac:dyDescent="0.2">
      <c r="A194" s="14">
        <v>56601</v>
      </c>
      <c r="B194" s="11" t="s">
        <v>328</v>
      </c>
      <c r="C194" s="12">
        <v>0</v>
      </c>
      <c r="D194" s="12">
        <v>1200000</v>
      </c>
      <c r="E194" s="36">
        <f>SUM(C194:D194)</f>
        <v>1200000</v>
      </c>
    </row>
    <row r="195" spans="1:5" s="10" customFormat="1" ht="17.25" customHeight="1" x14ac:dyDescent="0.2">
      <c r="A195" s="14">
        <v>56700</v>
      </c>
      <c r="B195" s="11" t="s">
        <v>329</v>
      </c>
      <c r="C195" s="12">
        <f t="shared" ref="C195" si="86">C196</f>
        <v>0</v>
      </c>
      <c r="D195" s="12">
        <f>D196</f>
        <v>28248</v>
      </c>
      <c r="E195" s="36">
        <f>E196</f>
        <v>28248</v>
      </c>
    </row>
    <row r="196" spans="1:5" s="10" customFormat="1" ht="17.25" customHeight="1" x14ac:dyDescent="0.2">
      <c r="A196" s="14">
        <v>56701</v>
      </c>
      <c r="B196" s="11" t="s">
        <v>330</v>
      </c>
      <c r="C196" s="12">
        <v>0</v>
      </c>
      <c r="D196" s="12">
        <v>28248</v>
      </c>
      <c r="E196" s="36">
        <f>SUM(C196:D196)</f>
        <v>28248</v>
      </c>
    </row>
    <row r="197" spans="1:5" s="10" customFormat="1" ht="17.25" customHeight="1" x14ac:dyDescent="0.2">
      <c r="A197" s="6" t="s">
        <v>331</v>
      </c>
      <c r="B197" s="11" t="s">
        <v>332</v>
      </c>
      <c r="C197" s="8">
        <f t="shared" ref="C197:C198" si="87">C198</f>
        <v>0</v>
      </c>
      <c r="D197" s="8">
        <f>D198</f>
        <v>400000</v>
      </c>
      <c r="E197" s="35">
        <f>E198</f>
        <v>400000</v>
      </c>
    </row>
    <row r="198" spans="1:5" s="10" customFormat="1" ht="17.25" customHeight="1" x14ac:dyDescent="0.2">
      <c r="A198" s="6" t="s">
        <v>333</v>
      </c>
      <c r="B198" s="11" t="s">
        <v>334</v>
      </c>
      <c r="C198" s="12">
        <f t="shared" si="87"/>
        <v>0</v>
      </c>
      <c r="D198" s="12">
        <f>D199</f>
        <v>400000</v>
      </c>
      <c r="E198" s="36">
        <f>E199</f>
        <v>400000</v>
      </c>
    </row>
    <row r="199" spans="1:5" s="10" customFormat="1" ht="17.25" customHeight="1" x14ac:dyDescent="0.2">
      <c r="A199" s="16" t="s">
        <v>335</v>
      </c>
      <c r="B199" s="17" t="s">
        <v>336</v>
      </c>
      <c r="C199" s="18">
        <v>0</v>
      </c>
      <c r="D199" s="18">
        <v>400000</v>
      </c>
      <c r="E199" s="39">
        <f>SUM(C199:D199)</f>
        <v>400000</v>
      </c>
    </row>
    <row r="200" spans="1:5" s="10" customFormat="1" ht="17.25" customHeight="1" thickBot="1" x14ac:dyDescent="0.25">
      <c r="A200" s="19"/>
      <c r="B200" s="20" t="s">
        <v>337</v>
      </c>
      <c r="C200" s="21">
        <f>C9+C46+C107+C183</f>
        <v>27247483</v>
      </c>
      <c r="D200" s="21">
        <f>D9+D46+D107+D183</f>
        <v>8321561</v>
      </c>
      <c r="E200" s="24">
        <f>E9+E46+E107+E183</f>
        <v>35569044</v>
      </c>
    </row>
    <row r="201" spans="1:5" x14ac:dyDescent="0.3">
      <c r="D201" s="33"/>
      <c r="E201" s="33"/>
    </row>
  </sheetData>
  <mergeCells count="9">
    <mergeCell ref="A1:E1"/>
    <mergeCell ref="A2:E2"/>
    <mergeCell ref="A3:E3"/>
    <mergeCell ref="A4:E4"/>
    <mergeCell ref="A5:E5"/>
    <mergeCell ref="A7:B8"/>
    <mergeCell ref="C7:C8"/>
    <mergeCell ref="D7:D8"/>
    <mergeCell ref="E7:E8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2019</vt:lpstr>
      <vt:lpstr>Presupuesto 2019 E y P</vt:lpstr>
      <vt:lpstr>'Presupuesto 2019'!Área_de_impresión</vt:lpstr>
      <vt:lpstr>'Presupuesto 2019 E y P'!Área_de_impresión</vt:lpstr>
      <vt:lpstr>'Presupuesto 2019'!Títulos_a_imprimir</vt:lpstr>
      <vt:lpstr>'Presupuesto 2019 E y 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Programacion-PC</dc:creator>
  <cp:lastModifiedBy>Programacion-PC</cp:lastModifiedBy>
  <cp:lastPrinted>2020-02-07T18:34:50Z</cp:lastPrinted>
  <dcterms:created xsi:type="dcterms:W3CDTF">2020-02-06T16:50:06Z</dcterms:created>
  <dcterms:modified xsi:type="dcterms:W3CDTF">2020-02-18T16:58:43Z</dcterms:modified>
</cp:coreProperties>
</file>